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Приложение 10" sheetId="1" r:id="rId1"/>
    <sheet name="Приложение 11" sheetId="2" r:id="rId2"/>
    <sheet name="Приложение 12" sheetId="3" r:id="rId3"/>
    <sheet name="Приложение 13" sheetId="4" r:id="rId4"/>
    <sheet name="Приложение 14" sheetId="5" r:id="rId5"/>
    <sheet name="Приложение 15" sheetId="6" r:id="rId6"/>
  </sheets>
  <definedNames>
    <definedName name="_xlnm._FilterDatabase" localSheetId="1" hidden="1">'Приложение 11'!$A$6:$R$109</definedName>
    <definedName name="OLE_LINK1" localSheetId="0">'Приложение 10'!$A$4</definedName>
    <definedName name="_xlnm.Print_Area" localSheetId="1">'Приложение 11'!$A$1:$T$119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39" i="1"/>
  <c r="J52" i="1" l="1"/>
  <c r="I52" i="1"/>
  <c r="J51" i="1"/>
  <c r="I51" i="1"/>
  <c r="J50" i="1"/>
  <c r="I50" i="1"/>
  <c r="M14" i="2" l="1"/>
  <c r="M9" i="2" s="1"/>
  <c r="M38" i="2"/>
  <c r="M33" i="2"/>
  <c r="M32" i="2"/>
  <c r="M11" i="2"/>
  <c r="M10" i="2"/>
  <c r="M37" i="2"/>
  <c r="M36" i="2"/>
  <c r="M35" i="2"/>
  <c r="N37" i="2"/>
  <c r="M18" i="2" l="1"/>
  <c r="K38" i="2"/>
  <c r="K37" i="2"/>
  <c r="N36" i="2"/>
  <c r="K36" i="2"/>
  <c r="N34" i="2"/>
  <c r="N11" i="2" s="1"/>
  <c r="M34" i="2"/>
  <c r="M28" i="2"/>
  <c r="N38" i="2"/>
  <c r="L37" i="2"/>
  <c r="L33" i="2"/>
  <c r="N33" i="2"/>
  <c r="K33" i="2"/>
  <c r="K10" i="2"/>
  <c r="I49" i="1" l="1"/>
  <c r="I48" i="1"/>
  <c r="I46" i="1"/>
  <c r="I43" i="1"/>
  <c r="J41" i="1"/>
  <c r="I41" i="1"/>
  <c r="J40" i="1"/>
  <c r="I40" i="1"/>
  <c r="F55" i="1" l="1"/>
  <c r="E55" i="1"/>
  <c r="F54" i="1"/>
  <c r="E54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3" i="1"/>
  <c r="E43" i="1"/>
  <c r="F41" i="1"/>
  <c r="E41" i="1"/>
  <c r="F40" i="1"/>
  <c r="E40" i="1"/>
  <c r="F39" i="1"/>
  <c r="E39" i="1"/>
  <c r="F38" i="1"/>
  <c r="E38" i="1"/>
  <c r="G38" i="1"/>
  <c r="H38" i="1"/>
  <c r="G39" i="1"/>
  <c r="H39" i="1"/>
  <c r="G40" i="1"/>
  <c r="H40" i="1"/>
  <c r="G41" i="1"/>
  <c r="H41" i="1"/>
  <c r="G43" i="1"/>
  <c r="H43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4" i="1"/>
  <c r="H54" i="1"/>
  <c r="G55" i="1"/>
  <c r="H55" i="1"/>
  <c r="I22" i="3"/>
  <c r="J22" i="3"/>
  <c r="I28" i="3"/>
  <c r="J28" i="3"/>
  <c r="I16" i="3"/>
  <c r="J16" i="3"/>
  <c r="I14" i="3"/>
  <c r="J14" i="3"/>
  <c r="I13" i="3"/>
  <c r="J13" i="3"/>
  <c r="M27" i="2"/>
  <c r="N28" i="2"/>
  <c r="N27" i="2" s="1"/>
  <c r="M17" i="2"/>
  <c r="M16" i="2" s="1"/>
  <c r="N18" i="2"/>
  <c r="J38" i="2"/>
  <c r="I38" i="2"/>
  <c r="J37" i="2"/>
  <c r="I37" i="2"/>
  <c r="J36" i="2"/>
  <c r="I36" i="2"/>
  <c r="J33" i="2"/>
  <c r="I33" i="2"/>
  <c r="N17" i="2" l="1"/>
  <c r="N16" i="2" s="1"/>
  <c r="N14" i="2"/>
  <c r="J10" i="3"/>
  <c r="I10" i="3"/>
  <c r="F28" i="3" l="1"/>
  <c r="E28" i="3"/>
  <c r="F22" i="3"/>
  <c r="E22" i="3"/>
  <c r="F16" i="3"/>
  <c r="E16" i="3"/>
  <c r="F14" i="3"/>
  <c r="E14" i="3"/>
  <c r="F13" i="3"/>
  <c r="E13" i="3"/>
  <c r="F10" i="3"/>
  <c r="E10" i="3"/>
  <c r="L36" i="2"/>
  <c r="K18" i="2"/>
  <c r="P33" i="2"/>
  <c r="N10" i="2"/>
  <c r="O33" i="2"/>
  <c r="M12" i="2"/>
  <c r="N35" i="2"/>
  <c r="N12" i="2" s="1"/>
  <c r="O35" i="2"/>
  <c r="O12" i="2" s="1"/>
  <c r="P35" i="2"/>
  <c r="P12" i="2" s="1"/>
  <c r="M13" i="2"/>
  <c r="N13" i="2"/>
  <c r="O36" i="2"/>
  <c r="P36" i="2"/>
  <c r="O37" i="2"/>
  <c r="P37" i="2"/>
  <c r="L38" i="2"/>
  <c r="M15" i="2"/>
  <c r="N15" i="2"/>
  <c r="O38" i="2"/>
  <c r="P38" i="2"/>
  <c r="J10" i="2"/>
  <c r="J13" i="2"/>
  <c r="J15" i="2"/>
  <c r="I10" i="2"/>
  <c r="I13" i="2"/>
  <c r="P18" i="2"/>
  <c r="O18" i="2"/>
  <c r="L18" i="2"/>
  <c r="J18" i="2"/>
  <c r="I18" i="2"/>
  <c r="I28" i="2"/>
  <c r="I27" i="2" s="1"/>
  <c r="J28" i="2"/>
  <c r="J27" i="2" s="1"/>
  <c r="I34" i="2"/>
  <c r="I11" i="2" s="1"/>
  <c r="J34" i="2"/>
  <c r="J11" i="2" s="1"/>
  <c r="I35" i="2"/>
  <c r="I12" i="2" s="1"/>
  <c r="J35" i="2"/>
  <c r="J12" i="2" s="1"/>
  <c r="I15" i="2"/>
  <c r="H13" i="3"/>
  <c r="H10" i="3"/>
  <c r="H28" i="3"/>
  <c r="G28" i="3"/>
  <c r="H22" i="3"/>
  <c r="G22" i="3"/>
  <c r="H16" i="3"/>
  <c r="G16" i="3"/>
  <c r="H14" i="3"/>
  <c r="G14" i="3"/>
  <c r="G13" i="3"/>
  <c r="O11" i="2"/>
  <c r="P11" i="2"/>
  <c r="N32" i="2" l="1"/>
  <c r="N31" i="2" s="1"/>
  <c r="N8" i="2" s="1"/>
  <c r="N9" i="2"/>
  <c r="M31" i="2"/>
  <c r="M8" i="2" s="1"/>
  <c r="J32" i="2"/>
  <c r="J31" i="2" s="1"/>
  <c r="I14" i="2"/>
  <c r="I9" i="2" s="1"/>
  <c r="I32" i="2"/>
  <c r="I31" i="2" s="1"/>
  <c r="J14" i="2"/>
  <c r="J9" i="2" s="1"/>
  <c r="J17" i="2"/>
  <c r="J16" i="2" s="1"/>
  <c r="I17" i="2"/>
  <c r="I16" i="2" s="1"/>
  <c r="G10" i="3"/>
  <c r="K29" i="2"/>
  <c r="K14" i="2" s="1"/>
  <c r="L54" i="1"/>
  <c r="K54" i="1"/>
  <c r="I8" i="2" l="1"/>
  <c r="J8" i="2"/>
  <c r="P28" i="2"/>
  <c r="P27" i="2" s="1"/>
  <c r="P29" i="2"/>
  <c r="L35" i="2"/>
  <c r="L12" i="2" s="1"/>
  <c r="K35" i="2"/>
  <c r="K12" i="2" s="1"/>
  <c r="L34" i="2"/>
  <c r="L11" i="2" s="1"/>
  <c r="K34" i="2"/>
  <c r="K11" i="2" s="1"/>
  <c r="L32" i="2" l="1"/>
  <c r="L31" i="2" s="1"/>
  <c r="K32" i="2"/>
  <c r="L14" i="3" l="1"/>
  <c r="K14" i="3"/>
  <c r="K13" i="3"/>
  <c r="O32" i="2" l="1"/>
  <c r="O31" i="2" s="1"/>
  <c r="P32" i="2" l="1"/>
  <c r="P31" i="2" s="1"/>
  <c r="K55" i="1"/>
  <c r="L55" i="1"/>
  <c r="D55" i="1"/>
  <c r="L48" i="1" l="1"/>
  <c r="L47" i="1"/>
  <c r="K47" i="1"/>
  <c r="L38" i="1"/>
  <c r="L13" i="2" l="1"/>
  <c r="K13" i="2"/>
  <c r="L10" i="2"/>
  <c r="K15" i="2" l="1"/>
  <c r="K31" i="2"/>
  <c r="L39" i="1" l="1"/>
  <c r="K40" i="1"/>
  <c r="L40" i="1"/>
  <c r="K41" i="1"/>
  <c r="L41" i="1"/>
  <c r="K46" i="1"/>
  <c r="L46" i="1"/>
  <c r="K44" i="1"/>
  <c r="L44" i="1"/>
  <c r="D38" i="1"/>
  <c r="D39" i="1"/>
  <c r="D40" i="1"/>
  <c r="D41" i="1"/>
  <c r="D43" i="1"/>
  <c r="K48" i="1"/>
  <c r="D48" i="1"/>
  <c r="K49" i="1"/>
  <c r="L49" i="1"/>
  <c r="D49" i="1"/>
  <c r="K50" i="1"/>
  <c r="L50" i="1"/>
  <c r="D50" i="1"/>
  <c r="K51" i="1"/>
  <c r="L51" i="1"/>
  <c r="D51" i="1"/>
  <c r="K52" i="1"/>
  <c r="L52" i="1"/>
  <c r="K22" i="3" l="1"/>
  <c r="L22" i="3"/>
  <c r="K10" i="3"/>
  <c r="L13" i="3"/>
  <c r="L10" i="3" s="1"/>
  <c r="K28" i="3"/>
  <c r="L28" i="3"/>
  <c r="K16" i="3"/>
  <c r="L16" i="3"/>
  <c r="L28" i="2" l="1"/>
  <c r="L27" i="2" s="1"/>
  <c r="K28" i="2"/>
  <c r="K27" i="2" s="1"/>
  <c r="O28" i="2"/>
  <c r="O27" i="2" s="1"/>
  <c r="K17" i="2"/>
  <c r="K16" i="2" s="1"/>
  <c r="L17" i="2"/>
  <c r="L16" i="2" s="1"/>
  <c r="P17" i="2"/>
  <c r="P16" i="2" s="1"/>
  <c r="O17" i="2"/>
  <c r="O16" i="2" s="1"/>
  <c r="L15" i="2"/>
  <c r="K9" i="2"/>
  <c r="L29" i="2"/>
  <c r="O29" i="2"/>
  <c r="K8" i="2" l="1"/>
  <c r="L8" i="2"/>
  <c r="L14" i="2"/>
  <c r="L9" i="2" s="1"/>
  <c r="O8" i="2"/>
  <c r="P15" i="2"/>
  <c r="O15" i="2"/>
  <c r="O14" i="2"/>
  <c r="P14" i="2"/>
  <c r="P8" i="2"/>
  <c r="O9" i="2" l="1"/>
  <c r="P9" i="2"/>
</calcChain>
</file>

<file path=xl/sharedStrings.xml><?xml version="1.0" encoding="utf-8"?>
<sst xmlns="http://schemas.openxmlformats.org/spreadsheetml/2006/main" count="770" uniqueCount="268">
  <si>
    <t>№ п/п</t>
  </si>
  <si>
    <t>Цель, целевые показатели, задачи, показатели результативности</t>
  </si>
  <si>
    <t>Ед. измерения</t>
  </si>
  <si>
    <t>Весовой критерий</t>
  </si>
  <si>
    <t>Год, предшествующий отчетному году</t>
  </si>
  <si>
    <t>Отчетный год реализации муниципальной программы Ужурского района</t>
  </si>
  <si>
    <t>Плановый период</t>
  </si>
  <si>
    <t>Примечание (причины невыполнения показателей по муниципальной программе Ужурского района, выбор действий по преодолению)</t>
  </si>
  <si>
    <t>январь – июнь</t>
  </si>
  <si>
    <t>значение на конец года</t>
  </si>
  <si>
    <t>план</t>
  </si>
  <si>
    <t>факт</t>
  </si>
  <si>
    <t>1-й год</t>
  </si>
  <si>
    <t>2-й год</t>
  </si>
  <si>
    <t>...</t>
  </si>
  <si>
    <t>…</t>
  </si>
  <si>
    <t>Информация о целевых показателях муниципальной программы Ужурского района и показателях результативности подпрограмм и отдельных мероприятий муниципальной программы Ужурского района</t>
  </si>
  <si>
    <t>Статус (муниципальная программа Ужурского района, подпрограмма)</t>
  </si>
  <si>
    <t>Наименование муниципальной программы Ужурского района, подпрограммы</t>
  </si>
  <si>
    <t>ГРБС</t>
  </si>
  <si>
    <t>Код бюджетной классификации</t>
  </si>
  <si>
    <t>Расходы по годам</t>
  </si>
  <si>
    <t>Примечание</t>
  </si>
  <si>
    <t>год, предшествующий отчетному году реализации программы</t>
  </si>
  <si>
    <t>отчетный год реализации муниципальной программы Ужурского района</t>
  </si>
  <si>
    <t>плановый период</t>
  </si>
  <si>
    <t>РзПр</t>
  </si>
  <si>
    <t>Муниципальная программа Ужурского района</t>
  </si>
  <si>
    <t>всего расходные обязательства</t>
  </si>
  <si>
    <t>в том числе по ГРБС:</t>
  </si>
  <si>
    <t>Подпрограмма 1</t>
  </si>
  <si>
    <t xml:space="preserve">Приложение № 11
к Порядку принятия решений о разработке муниципальных программ Ужурского района, их формирования и реализации
</t>
  </si>
  <si>
    <t>Статус</t>
  </si>
  <si>
    <t xml:space="preserve">Наименование муниципальной программы Ужурского района, подпрограммы </t>
  </si>
  <si>
    <t>Источники финансирования</t>
  </si>
  <si>
    <t>всего</t>
  </si>
  <si>
    <t>в том числе:</t>
  </si>
  <si>
    <t>федеральный бюджет1</t>
  </si>
  <si>
    <t>краевой бюджет</t>
  </si>
  <si>
    <t>местный бюджет</t>
  </si>
  <si>
    <t>внебюджетные источники</t>
  </si>
  <si>
    <t xml:space="preserve">Подпрограмма 1 </t>
  </si>
  <si>
    <t>федеральный бюджет</t>
  </si>
  <si>
    <t>1 Учитываются средства федерального и краевого бюджетов, поступающие в виде межбюджетных трансфертов в районный бюджет.</t>
  </si>
  <si>
    <t>Информация об использовании бюджетных ассигнований районного бюджета и иных средств на реализацию программы с указанием плановых и фактических значений</t>
  </si>
  <si>
    <t xml:space="preserve">Приложение 12 </t>
  </si>
  <si>
    <t>к Порядку принятия решений о разработке муниципальных программ Ужурского района,их формировании и реализации</t>
  </si>
  <si>
    <t>План на 20__ г.</t>
  </si>
  <si>
    <t>Финансирова-ние за январь – __________ 20__ г.</t>
  </si>
  <si>
    <t>Фактическое освоение за январь – _____ 20__ г.</t>
  </si>
  <si>
    <t>Виды выполненных работ за январь – _____ 20__ г.</t>
  </si>
  <si>
    <t>в ценах 2001 г.</t>
  </si>
  <si>
    <t>в ценах контракта на 01.01.20__ г.</t>
  </si>
  <si>
    <t>аванс</t>
  </si>
  <si>
    <t>лимит</t>
  </si>
  <si>
    <t>Наименование подпрограммы 1</t>
  </si>
  <si>
    <t>Главный распорядитель 1</t>
  </si>
  <si>
    <t>Наименование мероприятия 1</t>
  </si>
  <si>
    <t>Заказчик 1</t>
  </si>
  <si>
    <t>Объект 1</t>
  </si>
  <si>
    <t>Объект 2</t>
  </si>
  <si>
    <t>Заказчик 2</t>
  </si>
  <si>
    <t>Итого по мероприятию  1</t>
  </si>
  <si>
    <t>Наименование мероприятия 2</t>
  </si>
  <si>
    <t>Главный распорядитель 2</t>
  </si>
  <si>
    <t>Итого по подпрограмме 1</t>
  </si>
  <si>
    <t>Наименование подпрограммы 2</t>
  </si>
  <si>
    <t>Итого по программе</t>
  </si>
  <si>
    <t>главный распорядитель 1</t>
  </si>
  <si>
    <t>главный распорядитель 2</t>
  </si>
  <si>
    <t xml:space="preserve">Остаток сметной стоимости на 01.01.20_ г. </t>
  </si>
  <si>
    <t>Мощность объекта с указанием ед.измерения</t>
  </si>
  <si>
    <t xml:space="preserve"> </t>
  </si>
  <si>
    <t>1 Указывается согласно разработанной проектной документации (заданию на разработку проектной документации) наименование объекта либо основные характеристики объекта недвижимого имущества, планируемого к приобретению.</t>
  </si>
  <si>
    <t>2 Срок строительства (реконструкции, технического перевооружения) объекта с года начала разработки проектно-сметной документации до ввода его</t>
  </si>
  <si>
    <t>в эксплуатацию либо срок приобретения объекта.</t>
  </si>
  <si>
    <t>3 При разработке проектной документации – ориентировочно. В случае приобретения объектов недвижимого имущества графы 5, 6, 7, 8 не заполняются.</t>
  </si>
  <si>
    <t>Приложение 13</t>
  </si>
  <si>
    <t>Цель, задача, мероприятие</t>
  </si>
  <si>
    <t>Эффект от реализации мероприятия</t>
  </si>
  <si>
    <t>Итого по муниципальной программы Ужурского района</t>
  </si>
  <si>
    <t>Приложение 14</t>
  </si>
  <si>
    <t>Информация о фактическом исполнении мероприятий, направленных на реализацию научной, научно-технической и иновационной деятельности</t>
  </si>
  <si>
    <t>(тыс.рублей)</t>
  </si>
  <si>
    <t>Наименование муниципальной услуги (работы)</t>
  </si>
  <si>
    <t>Содержание муниципальной услуги (работы)1</t>
  </si>
  <si>
    <t>Наименование и значение показателя объема муниципальной услуги (работы)</t>
  </si>
  <si>
    <t>Муниципальная  услуга (работа) 1</t>
  </si>
  <si>
    <t xml:space="preserve">содержание муниципальной услуги (работы) </t>
  </si>
  <si>
    <t>наименование и значение показателя 1</t>
  </si>
  <si>
    <t>наименование и значение показателя n</t>
  </si>
  <si>
    <t>Расходы районного бюджета на оказание (выполнение) муниципальной услуги (работы), тыс. руб.</t>
  </si>
  <si>
    <t>Муниципальная  услуга (работа) 2</t>
  </si>
  <si>
    <t xml:space="preserve">содержание муниципальной  услуги (работы) </t>
  </si>
  <si>
    <t>И т.д. по муниципальным услугам (работам)</t>
  </si>
  <si>
    <t>1 Содержание муниципальной услуги (работы) указывается по каждой реестровой записи.</t>
  </si>
  <si>
    <t>Приложение 15</t>
  </si>
  <si>
    <t>Информация о планируемых значениях и фактичесчки достигнутых значениях сводных показателей муниципальных зданий</t>
  </si>
  <si>
    <t>Приложение 10</t>
  </si>
  <si>
    <r>
      <t>Наименование объекта, территория строительства (приобретения)</t>
    </r>
    <r>
      <rPr>
        <sz val="9"/>
        <color theme="1"/>
        <rFont val="Times New Roman"/>
        <family val="1"/>
        <charset val="204"/>
      </rPr>
      <t>1</t>
    </r>
  </si>
  <si>
    <r>
      <t>Годы строительства (приобретения)</t>
    </r>
    <r>
      <rPr>
        <sz val="9"/>
        <color theme="1"/>
        <rFont val="Times New Roman"/>
        <family val="1"/>
        <charset val="204"/>
      </rPr>
      <t>2</t>
    </r>
  </si>
  <si>
    <r>
      <t>Сметная стоимость по утвержденной ПСД, всего</t>
    </r>
    <r>
      <rPr>
        <sz val="9"/>
        <color theme="1"/>
        <rFont val="Times New Roman"/>
        <family val="1"/>
        <charset val="204"/>
      </rPr>
      <t>3</t>
    </r>
  </si>
  <si>
    <t xml:space="preserve">Подпрограмма 2 </t>
  </si>
  <si>
    <t>Подпрограмма 3</t>
  </si>
  <si>
    <t>Цель: обеспечение долгосрочной сбалансированности и устойчивости бюджетной сиситемы Ужурского района, повышния качества и прозрачности управления муниципальными финансами</t>
  </si>
  <si>
    <t>Целевые показатели:</t>
  </si>
  <si>
    <t>Обеспечение минимального размера бюджетной обеспеченности муниципальных образований после выравнивания</t>
  </si>
  <si>
    <t>Рост объема налоговых и неналоговых доходов местных бюджетов в общем объеме доходов местных бюджетов</t>
  </si>
  <si>
    <t>Сохранение количества муниципальных образований Ужурского района, в которых отдельные муниципальные полномочия исполняются надлежащим образом</t>
  </si>
  <si>
    <t>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</si>
  <si>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Отсутствие просроченной задолженности по долговым обязательствам Ужурского района</t>
  </si>
  <si>
    <t>Обеспечение исполнения расходных обязательств района (за исключением безвозмездных поступлений)</t>
  </si>
  <si>
    <t>Повышение качества финансового менеджмента главных распорядителей бюджетных средств</t>
  </si>
  <si>
    <t>Размещение на официальном сайте Ужурского района путеводителя  по бюджету</t>
  </si>
  <si>
    <t>Обеспечение минимального размера бюджетной обеспеченности муниципальных образований Ужурского района после выравнивания</t>
  </si>
  <si>
    <t>Рост объема налоговых и неналоговых доходов бюджетов муниципальных образований Ужурского района в общем объеме доходов бюджетов муниципальных образований Ужурского района</t>
  </si>
  <si>
    <t>Отсутствие в бюджетах муниципальных образований Ужурского района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</si>
  <si>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Подпрограмма 2</t>
  </si>
  <si>
    <t>Обеспечение исполнения расходных обязательств района (без безвозмездных поступлений)</t>
  </si>
  <si>
    <t>Подпрограмма 2. Управление муниципальным долгом Ужурского района</t>
  </si>
  <si>
    <t>Подпрограмма 1. Создание условий для эффективного и ответственного управления муниципальными финансами, повышения устойчивости бюджетов муниципальных образований Ужурского района</t>
  </si>
  <si>
    <t>Задача 1. Создание условий для обеспечения финансовой устойчивости бюджетов муниципальных образований Ужурского района</t>
  </si>
  <si>
    <t>тыс.рублей</t>
  </si>
  <si>
    <t>Подпрограмма 3 .Обеспечение реализации муниципальной программы и прочие мероприятия</t>
  </si>
  <si>
    <t>единиц</t>
  </si>
  <si>
    <t>процент</t>
  </si>
  <si>
    <t>Задача 5. Соблюдение ограничений по объему муниципального долга и расходам на его обслуживание установленных законодательством</t>
  </si>
  <si>
    <t>Х</t>
  </si>
  <si>
    <t>090</t>
  </si>
  <si>
    <t>балл</t>
  </si>
  <si>
    <t>не менее 95,0</t>
  </si>
  <si>
    <t xml:space="preserve">                                            </t>
  </si>
  <si>
    <t>Подпрограмма 2. Управление муниципальным долгом</t>
  </si>
  <si>
    <t>Подпрограмма 3. Обеспечение реализации муниципальной программы и прочие мероприятия</t>
  </si>
  <si>
    <t>Цель муниципальной программы: обеспечение долгосрочной сбалансированности и устойчивости бюджетной системы Ужурского района, повышение качества и прозрачности управления муниципальными финансами</t>
  </si>
  <si>
    <t>Информация по объектам недвижимого имущества муниципальной собственности Ужурского района, подлежащим строительству, реконструкции, техническому перевооружению или приобритению, включенным в муниципальную программу Ужурского района "Управление муниципальными финансами"</t>
  </si>
  <si>
    <t>Муниципальная программа "Управление муниципальными финансами"</t>
  </si>
  <si>
    <t>0100000000</t>
  </si>
  <si>
    <t>0110000000</t>
  </si>
  <si>
    <t>0120000000</t>
  </si>
  <si>
    <t>0130000000</t>
  </si>
  <si>
    <t>Мероприятие 1</t>
  </si>
  <si>
    <t xml:space="preserve">Финансовое управление администрации Ужурского района </t>
  </si>
  <si>
    <t>0110076010</t>
  </si>
  <si>
    <t>Мероприятие 2</t>
  </si>
  <si>
    <t>0110083010</t>
  </si>
  <si>
    <t>Мероприятие 3</t>
  </si>
  <si>
    <t>Мероприятие 4</t>
  </si>
  <si>
    <t>0110083020</t>
  </si>
  <si>
    <t>Руководство и управление в сфере установленных  функций органов местного самоуправления</t>
  </si>
  <si>
    <t>0130080070</t>
  </si>
  <si>
    <t>0120080010</t>
  </si>
  <si>
    <t>0130080040</t>
  </si>
  <si>
    <t>"Управление муниципальными финансами"</t>
  </si>
  <si>
    <t>КЦСР</t>
  </si>
  <si>
    <t>КВР</t>
  </si>
  <si>
    <t>"Создание условий для эффективного и ответственного управления муниципальными финансами, повышения устойчивости бюджетов муниципальных образований Ужурского района"</t>
  </si>
  <si>
    <t>"Управление муниципальным долгом"</t>
  </si>
  <si>
    <t>0106</t>
  </si>
  <si>
    <t>0113</t>
  </si>
  <si>
    <t>"Обеспечение реализации муниципальной программы и прочие мероприятия"</t>
  </si>
  <si>
    <t>"Создание условий для эффективного и ответственного управлениямуниципальными финанасами, повышения устойчивости бюджетов муниципальных образований Ужурского района"</t>
  </si>
  <si>
    <t>Соблюдение установленных сроков формирования и представления бухгалтерской и бюджетной отчетности в финансовое управление подведомственным учреждением МКУ "Межведомственная бухгалтерия "</t>
  </si>
  <si>
    <t>ДА/Нет</t>
  </si>
  <si>
    <t>Доля муниципальных учреждений МКУ "Межведомственная бухгалтерия"прошедших инвентаризацию</t>
  </si>
  <si>
    <t>ДА</t>
  </si>
  <si>
    <t xml:space="preserve">ДА </t>
  </si>
  <si>
    <t>не менее 100,0</t>
  </si>
  <si>
    <t>Мероприятие 6</t>
  </si>
  <si>
    <t>Мероприятие 7</t>
  </si>
  <si>
    <t>Нет</t>
  </si>
  <si>
    <t xml:space="preserve">Нет </t>
  </si>
  <si>
    <t>Сохранение  доли расходов районного бюджета, формируемых в рамках муниципальных программ Ужурского района</t>
  </si>
  <si>
    <t>Обеспечение деятельности МКУ "Межведомственная бухгалтерия"</t>
  </si>
  <si>
    <t>Муниципальное казённое учреждение "Управление культуры, спорта и молодёжной политики Ужурского района"</t>
  </si>
  <si>
    <t>080</t>
  </si>
  <si>
    <t>0703</t>
  </si>
  <si>
    <t>0707</t>
  </si>
  <si>
    <t>0801</t>
  </si>
  <si>
    <t>Муниципальное казенное учреждение "Управление образования Ужурского района"</t>
  </si>
  <si>
    <t>0701</t>
  </si>
  <si>
    <t>0702</t>
  </si>
  <si>
    <t>0709</t>
  </si>
  <si>
    <t>140</t>
  </si>
  <si>
    <t>0104</t>
  </si>
  <si>
    <t>Администрация Ужурского района Красноярского края</t>
  </si>
  <si>
    <t>Осуществление части полномочий по составлению и рассмотрению проекта бюджета, утверждению и исполнению бюджета, осуществлению контроля за его исполнением, составлению и утверждению отчета об исполнении бюджета Васильевского сельсовета</t>
  </si>
  <si>
    <t>0130094040</t>
  </si>
  <si>
    <t>050</t>
  </si>
  <si>
    <t>не менее 2,3</t>
  </si>
  <si>
    <t>Соблюдение доли расходов на обслуживание муниципального долга Ужурского района в объеме расходов районного бюджета, за исключением объема расходов, которые осуществляются за счет средств субвенций, предоставляемых из бюджетов бюджетной системы Российской Федерации</t>
  </si>
  <si>
    <t>не более 10,0</t>
  </si>
  <si>
    <t>Сохранение качества бухгалтерской отчетности,предоставляемой в финансовое управление подведомственным учреждением МКУ "Межведомственная бухгалтерия"</t>
  </si>
  <si>
    <t>Соблюдение требований к составу бухгалтерской и бюджетной отчетности предоставляемых в финансовое управление администрации Ужурского района Красноярского края подведомственным учреждением МКУ "Межведомственная бухгалтерия "</t>
  </si>
  <si>
    <t>Достижение целевого показателя средней заработной платы отдельным категориям работников бюджетной сферы</t>
  </si>
  <si>
    <t>да/нет</t>
  </si>
  <si>
    <t>Задача 2. Совершенствование механизма выравнивания уровня бюджетной обеспеченности поселений</t>
  </si>
  <si>
    <t>Задача 3. Расширение использования финансовых инструментов для увеличения количества финансовых источников, способствующих увеличению доходной части бюджета района</t>
  </si>
  <si>
    <t>Задача 4. Повышение качества управления муниципальными финансами</t>
  </si>
  <si>
    <t>Задача 6. Обслуживание муниципального долга Ужурского районаа</t>
  </si>
  <si>
    <t>Задача 7. Повышение качества планирования и управления муниципальными финансами, развитие программно-целевых принципов формирования бюджета, а также содействие совершенствованию кадрового потенциала муниципальной финансовой системы Ужурского района</t>
  </si>
  <si>
    <t>Задача 8. Обеспечение доступа для граждан к информации о районном бюджете и бюджетном процессе в компактной и доступной форме</t>
  </si>
  <si>
    <t>Задача 9. Организация и осуществление внутреннего финансового контроля</t>
  </si>
  <si>
    <t>Задача 10. Обеспечение качественной организации ведения бухгалтерского учета, составления, предоставления бухгалтерской отчетности в налоговые органы, внебюджетные фонды, органы статистики, главным распорядителям, финансовому органу, взаимосвязанного их отражения в бухгалтерских регистрах</t>
  </si>
  <si>
    <t>Задача 11. Обеспечение повышения оплаты труда отдельным категориям работников бюджетной сферы Красноярского края</t>
  </si>
  <si>
    <t>не более10,0</t>
  </si>
  <si>
    <t>Сохранение качество бухгалтерской отчетности,предоставляемой в финансовое управление подведомственным учреждением МКУ "Межведомственная бухгалтерия"</t>
  </si>
  <si>
    <t>Сохранение количества муниципальных учреждений,подвергшихся внутреннему финансовому контролю</t>
  </si>
  <si>
    <t>Доля муниципальных учреждений, обслуживаемых МКУ «Межведомственная бухгалтерия Ужурского района», прошедших инвентаризацию</t>
  </si>
  <si>
    <t>Мероприятие 8</t>
  </si>
  <si>
    <t>Мероприятие 9</t>
  </si>
  <si>
    <t>Руководитель финансового управления</t>
  </si>
  <si>
    <t>Н.А. Винтер</t>
  </si>
  <si>
    <t>8(39156) 22789</t>
  </si>
  <si>
    <t xml:space="preserve">Дотация на выравнивание бюджетной обеспеченности поселений, входящих в состав муниципального района края за счет средств субвенции из краевого бюджета </t>
  </si>
  <si>
    <t>Дотация на выравнивание бюджетной обеспеченности бюджетов поселений за счет средств районного бюджета</t>
  </si>
  <si>
    <t>Иные межбюджетные трансферты на поддержку мер по обеспечению  сбалансированности бюджетов поселений</t>
  </si>
  <si>
    <t>0110087240</t>
  </si>
  <si>
    <t>Частичная компенсация расходов на повышение оплаты труда отдельным категориям работников бюджетной сферы Красноярского края (региональные выплаты)</t>
  </si>
  <si>
    <t>Мероприятие 10</t>
  </si>
  <si>
    <t>011008724R</t>
  </si>
  <si>
    <t>Расходы на обслуживание муниципального долга Ужурского района</t>
  </si>
  <si>
    <t>0130087240</t>
  </si>
  <si>
    <t>Контрольно-счетная комиссия Ужурского района</t>
  </si>
  <si>
    <t>055</t>
  </si>
  <si>
    <t>Ужурский районный Совет депутатов</t>
  </si>
  <si>
    <t>070</t>
  </si>
  <si>
    <t>0103</t>
  </si>
  <si>
    <t>0804</t>
  </si>
  <si>
    <t>1101</t>
  </si>
  <si>
    <t>0102</t>
  </si>
  <si>
    <t>0310</t>
  </si>
  <si>
    <t>За содействие развитию налогового потенциала</t>
  </si>
  <si>
    <t>0130077450</t>
  </si>
  <si>
    <t>Организация материально-технического обеспечения муниципальных учреждений (совместная закупка оргтехники, компьютеров и периферийного оборудования)</t>
  </si>
  <si>
    <t>0130084100</t>
  </si>
  <si>
    <t>за янарь - июнь  (нарастающим итогом)</t>
  </si>
  <si>
    <t>Поддержка самообложения граждан для решения вопросов местного значения</t>
  </si>
  <si>
    <t xml:space="preserve">Содействие развитию налогового потенциала </t>
  </si>
  <si>
    <t>не менее 85000,0</t>
  </si>
  <si>
    <t>не менее 86000,0</t>
  </si>
  <si>
    <t>не менее 87000,0</t>
  </si>
  <si>
    <t>не менее 4,1</t>
  </si>
  <si>
    <t>не менее 4,2</t>
  </si>
  <si>
    <t>не менее 4,3</t>
  </si>
  <si>
    <t>не менее 10</t>
  </si>
  <si>
    <t>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</t>
  </si>
  <si>
    <t>0130010330</t>
  </si>
  <si>
    <t>0110273880</t>
  </si>
  <si>
    <t>0110377450</t>
  </si>
  <si>
    <t>Частичная компенсация расходов на повышение оплаты труда отдельным категориям работников бюджетной сферы Красноярского края (специальная краевая выплата)</t>
  </si>
  <si>
    <t>Финансовое обеспечение расходов на увеличение размеров оплаты труда отдельным категориям работников бюджетной сферы</t>
  </si>
  <si>
    <t>0110010320</t>
  </si>
  <si>
    <t>0130010320</t>
  </si>
  <si>
    <t>013008724R</t>
  </si>
  <si>
    <t>Мероприятие 5</t>
  </si>
  <si>
    <t>Частичная компенсация расходов на повышение оплаты труда отдельным категориям работников бюджетной сферы Красноярского края (по Указам Президента)</t>
  </si>
  <si>
    <t>013008724Y</t>
  </si>
  <si>
    <t>Муниципальная программма "Управление муниципальными финансами"  по состоянию на 01.01.2025</t>
  </si>
  <si>
    <t>не менее   6</t>
  </si>
  <si>
    <t>не менее 10,0</t>
  </si>
  <si>
    <t>Зубрилова Людмила Сергеевна</t>
  </si>
  <si>
    <t>8(39156) 22-7-89</t>
  </si>
  <si>
    <t>Муниципальная программа "Управление муниципальными финансами" по состоянию на 01.01.2025</t>
  </si>
  <si>
    <t>0130377450</t>
  </si>
  <si>
    <t>Мероприятие 11</t>
  </si>
  <si>
    <t>Поощрение муниципальных управленческих команд за достижение Красноярским краем в 2023 году значений (уровней) показателей для оценки эффективности деятельности высших должностных лиц</t>
  </si>
  <si>
    <t>0130076870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</si>
</sst>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#,##0.000"/>
    <numFmt numFmtId="167" formatCode="#,##0.0"/>
    <numFmt numFmtId="168" formatCode="#,##0.0000"/>
    <numFmt numFmtId="169" formatCode="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5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/>
    <xf numFmtId="0" fontId="7" fillId="0" borderId="0" xfId="0" applyFont="1" applyAlignment="1">
      <alignment vertical="top"/>
    </xf>
    <xf numFmtId="0" fontId="5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0" fontId="4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2" fontId="2" fillId="2" borderId="1" xfId="0" applyNumberFormat="1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/>
    <xf numFmtId="0" fontId="3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0" xfId="0" applyFont="1" applyFill="1"/>
    <xf numFmtId="0" fontId="7" fillId="2" borderId="1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0" fillId="2" borderId="15" xfId="0" applyFill="1" applyBorder="1" applyAlignment="1">
      <alignment horizontal="left" vertical="center" wrapText="1"/>
    </xf>
    <xf numFmtId="0" fontId="0" fillId="2" borderId="15" xfId="0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1" fillId="2" borderId="0" xfId="0" applyFont="1" applyFill="1" applyAlignment="1"/>
    <xf numFmtId="0" fontId="0" fillId="2" borderId="0" xfId="0" applyFill="1" applyAlignment="1"/>
    <xf numFmtId="2" fontId="2" fillId="2" borderId="15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46" zoomScale="95" zoomScaleNormal="95" workbookViewId="0">
      <selection activeCell="J40" sqref="J40"/>
    </sheetView>
  </sheetViews>
  <sheetFormatPr defaultColWidth="8.85546875" defaultRowHeight="15" x14ac:dyDescent="0.25"/>
  <cols>
    <col min="1" max="1" width="9.85546875" style="32" bestFit="1" customWidth="1"/>
    <col min="2" max="2" width="54.42578125" style="32" customWidth="1"/>
    <col min="3" max="3" width="12.140625" style="70" customWidth="1"/>
    <col min="4" max="4" width="10.7109375" style="32" customWidth="1"/>
    <col min="5" max="5" width="9.140625" style="32"/>
    <col min="6" max="6" width="9.5703125" style="32" bestFit="1" customWidth="1"/>
    <col min="7" max="7" width="10.5703125" style="32" customWidth="1"/>
    <col min="8" max="8" width="9.85546875" style="32" customWidth="1"/>
    <col min="9" max="9" width="11.42578125" style="32" customWidth="1"/>
    <col min="10" max="10" width="13.140625" style="32" customWidth="1"/>
    <col min="11" max="11" width="11" style="32" customWidth="1"/>
    <col min="12" max="12" width="10.7109375" style="32" customWidth="1"/>
    <col min="13" max="14" width="9.140625" style="32"/>
    <col min="15" max="15" width="18.140625" style="32" customWidth="1"/>
    <col min="16" max="17" width="9.140625" style="32" customWidth="1"/>
    <col min="18" max="16384" width="8.85546875" style="32"/>
  </cols>
  <sheetData>
    <row r="1" spans="1:16" ht="15.75" x14ac:dyDescent="0.25">
      <c r="A1" s="31"/>
      <c r="B1" s="31"/>
      <c r="C1" s="47"/>
      <c r="D1" s="31"/>
      <c r="E1" s="31"/>
      <c r="F1" s="31"/>
      <c r="G1" s="31"/>
      <c r="H1" s="31"/>
      <c r="I1" s="31"/>
      <c r="J1" s="31"/>
      <c r="K1" s="31"/>
      <c r="L1" s="98" t="s">
        <v>98</v>
      </c>
      <c r="M1" s="98"/>
      <c r="N1" s="98"/>
      <c r="O1" s="98"/>
    </row>
    <row r="2" spans="1:16" ht="54.75" customHeight="1" x14ac:dyDescent="0.25">
      <c r="A2" s="31"/>
      <c r="B2" s="114" t="s">
        <v>258</v>
      </c>
      <c r="C2" s="114"/>
      <c r="D2" s="114"/>
      <c r="E2" s="114"/>
      <c r="F2" s="114"/>
      <c r="G2" s="114"/>
      <c r="H2" s="114"/>
      <c r="I2" s="114"/>
      <c r="J2" s="114"/>
      <c r="K2" s="31"/>
      <c r="L2" s="99" t="s">
        <v>46</v>
      </c>
      <c r="M2" s="99"/>
      <c r="N2" s="99"/>
      <c r="O2" s="99"/>
    </row>
    <row r="3" spans="1:16" ht="44.25" customHeight="1" x14ac:dyDescent="0.3">
      <c r="A3" s="120" t="s">
        <v>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6" ht="44.25" customHeight="1" x14ac:dyDescent="0.25">
      <c r="A4" s="121" t="s">
        <v>0</v>
      </c>
      <c r="B4" s="121" t="s">
        <v>1</v>
      </c>
      <c r="C4" s="124" t="s">
        <v>2</v>
      </c>
      <c r="D4" s="121" t="s">
        <v>3</v>
      </c>
      <c r="E4" s="104" t="s">
        <v>4</v>
      </c>
      <c r="F4" s="106"/>
      <c r="G4" s="102" t="s">
        <v>5</v>
      </c>
      <c r="H4" s="113"/>
      <c r="I4" s="113"/>
      <c r="J4" s="103"/>
      <c r="K4" s="102" t="s">
        <v>6</v>
      </c>
      <c r="L4" s="103"/>
      <c r="M4" s="104" t="s">
        <v>7</v>
      </c>
      <c r="N4" s="105"/>
      <c r="O4" s="106"/>
      <c r="P4" s="48"/>
    </row>
    <row r="5" spans="1:16" ht="15.75" x14ac:dyDescent="0.25">
      <c r="A5" s="122"/>
      <c r="B5" s="122"/>
      <c r="C5" s="125"/>
      <c r="D5" s="122"/>
      <c r="E5" s="110"/>
      <c r="F5" s="112"/>
      <c r="G5" s="100" t="s">
        <v>8</v>
      </c>
      <c r="H5" s="101"/>
      <c r="I5" s="102" t="s">
        <v>9</v>
      </c>
      <c r="J5" s="103"/>
      <c r="K5" s="49"/>
      <c r="L5" s="49"/>
      <c r="M5" s="107"/>
      <c r="N5" s="108"/>
      <c r="O5" s="109"/>
      <c r="P5" s="48"/>
    </row>
    <row r="6" spans="1:16" ht="15.75" x14ac:dyDescent="0.25">
      <c r="A6" s="123"/>
      <c r="B6" s="123"/>
      <c r="C6" s="126"/>
      <c r="D6" s="123"/>
      <c r="E6" s="50" t="s">
        <v>10</v>
      </c>
      <c r="F6" s="50" t="s">
        <v>11</v>
      </c>
      <c r="G6" s="50" t="s">
        <v>10</v>
      </c>
      <c r="H6" s="50" t="s">
        <v>11</v>
      </c>
      <c r="I6" s="50" t="s">
        <v>10</v>
      </c>
      <c r="J6" s="50" t="s">
        <v>11</v>
      </c>
      <c r="K6" s="50" t="s">
        <v>12</v>
      </c>
      <c r="L6" s="50" t="s">
        <v>13</v>
      </c>
      <c r="M6" s="110"/>
      <c r="N6" s="111"/>
      <c r="O6" s="112"/>
      <c r="P6" s="48"/>
    </row>
    <row r="7" spans="1:16" ht="15.75" x14ac:dyDescent="0.25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100">
        <v>13</v>
      </c>
      <c r="N7" s="118"/>
      <c r="O7" s="101"/>
      <c r="P7" s="48"/>
    </row>
    <row r="8" spans="1:16" ht="75.75" customHeight="1" x14ac:dyDescent="0.25">
      <c r="A8" s="44">
        <v>1</v>
      </c>
      <c r="B8" s="51" t="s">
        <v>104</v>
      </c>
      <c r="C8" s="50" t="s">
        <v>127</v>
      </c>
      <c r="D8" s="52"/>
      <c r="E8" s="49"/>
      <c r="F8" s="49"/>
      <c r="G8" s="53"/>
      <c r="H8" s="53"/>
      <c r="I8" s="53"/>
      <c r="J8" s="53"/>
      <c r="K8" s="53"/>
      <c r="L8" s="53"/>
      <c r="M8" s="115"/>
      <c r="N8" s="116"/>
      <c r="O8" s="117"/>
      <c r="P8" s="48"/>
    </row>
    <row r="9" spans="1:16" ht="15.75" x14ac:dyDescent="0.25">
      <c r="A9" s="44">
        <v>2</v>
      </c>
      <c r="B9" s="49" t="s">
        <v>105</v>
      </c>
      <c r="C9" s="54"/>
      <c r="D9" s="49"/>
      <c r="E9" s="49"/>
      <c r="F9" s="49"/>
      <c r="G9" s="53"/>
      <c r="H9" s="53"/>
      <c r="I9" s="53"/>
      <c r="J9" s="53"/>
      <c r="K9" s="53"/>
      <c r="L9" s="53"/>
      <c r="M9" s="115"/>
      <c r="N9" s="116"/>
      <c r="O9" s="117"/>
      <c r="P9" s="48"/>
    </row>
    <row r="10" spans="1:16" ht="45.75" customHeight="1" x14ac:dyDescent="0.25">
      <c r="A10" s="44">
        <v>3</v>
      </c>
      <c r="B10" s="55" t="s">
        <v>106</v>
      </c>
      <c r="C10" s="50" t="s">
        <v>122</v>
      </c>
      <c r="D10" s="50">
        <v>0.1</v>
      </c>
      <c r="E10" s="56" t="s">
        <v>189</v>
      </c>
      <c r="F10" s="57">
        <v>4.3</v>
      </c>
      <c r="G10" s="56" t="s">
        <v>189</v>
      </c>
      <c r="H10" s="57">
        <v>5.7</v>
      </c>
      <c r="I10" s="56" t="s">
        <v>189</v>
      </c>
      <c r="J10" s="57">
        <v>5.6</v>
      </c>
      <c r="K10" s="56" t="s">
        <v>189</v>
      </c>
      <c r="L10" s="56" t="s">
        <v>189</v>
      </c>
      <c r="M10" s="58"/>
      <c r="N10" s="59"/>
      <c r="O10" s="58"/>
      <c r="P10" s="48"/>
    </row>
    <row r="11" spans="1:16" ht="47.25" x14ac:dyDescent="0.25">
      <c r="A11" s="44">
        <v>4</v>
      </c>
      <c r="B11" s="55" t="s">
        <v>107</v>
      </c>
      <c r="C11" s="50" t="s">
        <v>122</v>
      </c>
      <c r="D11" s="50">
        <v>0.2</v>
      </c>
      <c r="E11" s="56" t="s">
        <v>239</v>
      </c>
      <c r="F11" s="57">
        <v>122125.7</v>
      </c>
      <c r="G11" s="56" t="s">
        <v>239</v>
      </c>
      <c r="H11" s="57">
        <v>113778.9</v>
      </c>
      <c r="I11" s="56" t="s">
        <v>239</v>
      </c>
      <c r="J11" s="57">
        <v>123856</v>
      </c>
      <c r="K11" s="56" t="s">
        <v>240</v>
      </c>
      <c r="L11" s="56" t="s">
        <v>241</v>
      </c>
      <c r="M11" s="58"/>
      <c r="N11" s="58"/>
      <c r="O11" s="58"/>
      <c r="P11" s="48"/>
    </row>
    <row r="12" spans="1:16" ht="63" x14ac:dyDescent="0.25">
      <c r="A12" s="44">
        <v>5</v>
      </c>
      <c r="B12" s="55" t="s">
        <v>108</v>
      </c>
      <c r="C12" s="50" t="s">
        <v>124</v>
      </c>
      <c r="D12" s="50" t="s">
        <v>127</v>
      </c>
      <c r="E12" s="57">
        <v>13</v>
      </c>
      <c r="F12" s="57">
        <v>13</v>
      </c>
      <c r="G12" s="57">
        <v>13</v>
      </c>
      <c r="H12" s="57">
        <v>13</v>
      </c>
      <c r="I12" s="57">
        <v>13</v>
      </c>
      <c r="J12" s="57">
        <v>13</v>
      </c>
      <c r="K12" s="57">
        <v>13</v>
      </c>
      <c r="L12" s="57">
        <v>13</v>
      </c>
      <c r="M12" s="58"/>
      <c r="N12" s="58"/>
      <c r="O12" s="58"/>
      <c r="P12" s="48"/>
    </row>
    <row r="13" spans="1:16" ht="61.5" customHeight="1" x14ac:dyDescent="0.25">
      <c r="A13" s="44">
        <v>6</v>
      </c>
      <c r="B13" s="55" t="s">
        <v>109</v>
      </c>
      <c r="C13" s="50" t="s">
        <v>122</v>
      </c>
      <c r="D13" s="50" t="s">
        <v>127</v>
      </c>
      <c r="E13" s="57" t="s">
        <v>171</v>
      </c>
      <c r="F13" s="57" t="s">
        <v>171</v>
      </c>
      <c r="G13" s="57" t="s">
        <v>170</v>
      </c>
      <c r="H13" s="57" t="s">
        <v>170</v>
      </c>
      <c r="I13" s="57" t="s">
        <v>170</v>
      </c>
      <c r="J13" s="57" t="s">
        <v>170</v>
      </c>
      <c r="K13" s="57" t="s">
        <v>170</v>
      </c>
      <c r="L13" s="57" t="s">
        <v>170</v>
      </c>
      <c r="M13" s="58"/>
      <c r="N13" s="58"/>
      <c r="O13" s="58"/>
      <c r="P13" s="48"/>
    </row>
    <row r="14" spans="1:16" ht="103.5" customHeight="1" x14ac:dyDescent="0.25">
      <c r="A14" s="44">
        <v>7</v>
      </c>
      <c r="B14" s="55" t="s">
        <v>190</v>
      </c>
      <c r="C14" s="50" t="s">
        <v>125</v>
      </c>
      <c r="D14" s="50">
        <v>0.2</v>
      </c>
      <c r="E14" s="56" t="s">
        <v>191</v>
      </c>
      <c r="F14" s="60">
        <v>0</v>
      </c>
      <c r="G14" s="56" t="s">
        <v>191</v>
      </c>
      <c r="H14" s="60">
        <v>3.7</v>
      </c>
      <c r="I14" s="56" t="s">
        <v>191</v>
      </c>
      <c r="J14" s="82">
        <v>2.0000000000000001E-4</v>
      </c>
      <c r="K14" s="56" t="s">
        <v>191</v>
      </c>
      <c r="L14" s="56" t="s">
        <v>191</v>
      </c>
      <c r="M14" s="58"/>
      <c r="N14" s="58"/>
      <c r="O14" s="58"/>
      <c r="P14" s="48"/>
    </row>
    <row r="15" spans="1:16" ht="31.5" x14ac:dyDescent="0.25">
      <c r="A15" s="44">
        <v>8</v>
      </c>
      <c r="B15" s="55" t="s">
        <v>110</v>
      </c>
      <c r="C15" s="50" t="s">
        <v>122</v>
      </c>
      <c r="D15" s="50" t="s">
        <v>127</v>
      </c>
      <c r="E15" s="57" t="s">
        <v>171</v>
      </c>
      <c r="F15" s="57" t="s">
        <v>171</v>
      </c>
      <c r="G15" s="57" t="s">
        <v>170</v>
      </c>
      <c r="H15" s="57" t="s">
        <v>171</v>
      </c>
      <c r="I15" s="57" t="s">
        <v>170</v>
      </c>
      <c r="J15" s="57" t="s">
        <v>171</v>
      </c>
      <c r="K15" s="57" t="s">
        <v>171</v>
      </c>
      <c r="L15" s="57" t="s">
        <v>171</v>
      </c>
      <c r="M15" s="58"/>
      <c r="N15" s="58"/>
      <c r="O15" s="58"/>
      <c r="P15" s="48"/>
    </row>
    <row r="16" spans="1:16" ht="47.25" x14ac:dyDescent="0.25">
      <c r="A16" s="44">
        <v>9</v>
      </c>
      <c r="B16" s="55" t="s">
        <v>172</v>
      </c>
      <c r="C16" s="50" t="s">
        <v>125</v>
      </c>
      <c r="D16" s="50">
        <v>0.1</v>
      </c>
      <c r="E16" s="56" t="s">
        <v>130</v>
      </c>
      <c r="F16" s="57">
        <v>95.2</v>
      </c>
      <c r="G16" s="56" t="s">
        <v>130</v>
      </c>
      <c r="H16" s="57">
        <v>95</v>
      </c>
      <c r="I16" s="56" t="s">
        <v>130</v>
      </c>
      <c r="J16" s="57">
        <v>95.1</v>
      </c>
      <c r="K16" s="56" t="s">
        <v>130</v>
      </c>
      <c r="L16" s="56" t="s">
        <v>130</v>
      </c>
      <c r="M16" s="58"/>
      <c r="N16" s="58"/>
      <c r="O16" s="58"/>
      <c r="P16" s="48"/>
    </row>
    <row r="17" spans="1:16" ht="47.25" x14ac:dyDescent="0.25">
      <c r="A17" s="44">
        <v>10</v>
      </c>
      <c r="B17" s="55" t="s">
        <v>111</v>
      </c>
      <c r="C17" s="50" t="s">
        <v>125</v>
      </c>
      <c r="D17" s="50">
        <v>0.1</v>
      </c>
      <c r="E17" s="56" t="s">
        <v>130</v>
      </c>
      <c r="F17" s="57">
        <v>98.8</v>
      </c>
      <c r="G17" s="56" t="s">
        <v>130</v>
      </c>
      <c r="H17" s="57">
        <v>92.1</v>
      </c>
      <c r="I17" s="56" t="s">
        <v>130</v>
      </c>
      <c r="J17" s="57">
        <v>98.7</v>
      </c>
      <c r="K17" s="56" t="s">
        <v>130</v>
      </c>
      <c r="L17" s="56" t="s">
        <v>130</v>
      </c>
      <c r="M17" s="58"/>
      <c r="N17" s="58"/>
      <c r="O17" s="58"/>
      <c r="P17" s="48"/>
    </row>
    <row r="18" spans="1:16" ht="48.75" customHeight="1" x14ac:dyDescent="0.25">
      <c r="A18" s="44">
        <v>11</v>
      </c>
      <c r="B18" s="55" t="s">
        <v>112</v>
      </c>
      <c r="C18" s="50" t="s">
        <v>129</v>
      </c>
      <c r="D18" s="50" t="s">
        <v>127</v>
      </c>
      <c r="E18" s="56" t="s">
        <v>242</v>
      </c>
      <c r="F18" s="57">
        <v>4.3</v>
      </c>
      <c r="G18" s="56" t="s">
        <v>242</v>
      </c>
      <c r="H18" s="57">
        <v>4</v>
      </c>
      <c r="I18" s="56" t="s">
        <v>242</v>
      </c>
      <c r="J18" s="57">
        <v>4</v>
      </c>
      <c r="K18" s="56" t="s">
        <v>243</v>
      </c>
      <c r="L18" s="56" t="s">
        <v>244</v>
      </c>
      <c r="M18" s="58"/>
      <c r="N18" s="58"/>
      <c r="O18" s="58"/>
      <c r="P18" s="48"/>
    </row>
    <row r="19" spans="1:16" ht="31.5" x14ac:dyDescent="0.25">
      <c r="A19" s="44">
        <v>12</v>
      </c>
      <c r="B19" s="55" t="s">
        <v>113</v>
      </c>
      <c r="C19" s="50" t="s">
        <v>124</v>
      </c>
      <c r="D19" s="50" t="s">
        <v>127</v>
      </c>
      <c r="E19" s="57">
        <v>1</v>
      </c>
      <c r="F19" s="57">
        <v>1</v>
      </c>
      <c r="G19" s="57">
        <v>1</v>
      </c>
      <c r="H19" s="57">
        <v>1</v>
      </c>
      <c r="I19" s="57">
        <v>1</v>
      </c>
      <c r="J19" s="57">
        <v>1</v>
      </c>
      <c r="K19" s="57">
        <v>1</v>
      </c>
      <c r="L19" s="57">
        <v>1</v>
      </c>
      <c r="M19" s="58"/>
      <c r="N19" s="58"/>
      <c r="O19" s="58"/>
      <c r="P19" s="48"/>
    </row>
    <row r="20" spans="1:16" ht="78.75" x14ac:dyDescent="0.25">
      <c r="A20" s="44">
        <v>13</v>
      </c>
      <c r="B20" s="55" t="s">
        <v>162</v>
      </c>
      <c r="C20" s="50" t="s">
        <v>163</v>
      </c>
      <c r="D20" s="50" t="s">
        <v>127</v>
      </c>
      <c r="E20" s="61" t="s">
        <v>165</v>
      </c>
      <c r="F20" s="61" t="s">
        <v>165</v>
      </c>
      <c r="G20" s="57" t="s">
        <v>165</v>
      </c>
      <c r="H20" s="61" t="s">
        <v>165</v>
      </c>
      <c r="I20" s="57" t="s">
        <v>165</v>
      </c>
      <c r="J20" s="61" t="s">
        <v>165</v>
      </c>
      <c r="K20" s="57" t="s">
        <v>166</v>
      </c>
      <c r="L20" s="61" t="s">
        <v>165</v>
      </c>
      <c r="M20" s="58"/>
      <c r="N20" s="58"/>
      <c r="O20" s="58"/>
      <c r="P20" s="48"/>
    </row>
    <row r="21" spans="1:16" ht="47.25" x14ac:dyDescent="0.25">
      <c r="A21" s="44">
        <v>14</v>
      </c>
      <c r="B21" s="55" t="s">
        <v>164</v>
      </c>
      <c r="C21" s="50" t="s">
        <v>125</v>
      </c>
      <c r="D21" s="50">
        <v>0.1</v>
      </c>
      <c r="E21" s="62" t="s">
        <v>130</v>
      </c>
      <c r="F21" s="57">
        <v>100</v>
      </c>
      <c r="G21" s="62" t="s">
        <v>130</v>
      </c>
      <c r="H21" s="57">
        <v>100</v>
      </c>
      <c r="I21" s="62" t="s">
        <v>130</v>
      </c>
      <c r="J21" s="57">
        <v>100</v>
      </c>
      <c r="K21" s="63" t="s">
        <v>130</v>
      </c>
      <c r="L21" s="62" t="s">
        <v>130</v>
      </c>
      <c r="M21" s="58"/>
      <c r="N21" s="58"/>
      <c r="O21" s="58"/>
      <c r="P21" s="48"/>
    </row>
    <row r="22" spans="1:16" ht="67.900000000000006" customHeight="1" x14ac:dyDescent="0.25">
      <c r="A22" s="44">
        <v>15</v>
      </c>
      <c r="B22" s="55" t="s">
        <v>192</v>
      </c>
      <c r="C22" s="50" t="s">
        <v>125</v>
      </c>
      <c r="D22" s="50">
        <v>0.1</v>
      </c>
      <c r="E22" s="56" t="s">
        <v>167</v>
      </c>
      <c r="F22" s="57">
        <v>100</v>
      </c>
      <c r="G22" s="56" t="s">
        <v>167</v>
      </c>
      <c r="H22" s="57">
        <v>100</v>
      </c>
      <c r="I22" s="56" t="s">
        <v>167</v>
      </c>
      <c r="J22" s="57">
        <v>100</v>
      </c>
      <c r="K22" s="56" t="s">
        <v>167</v>
      </c>
      <c r="L22" s="56" t="s">
        <v>167</v>
      </c>
      <c r="M22" s="58"/>
      <c r="N22" s="58"/>
      <c r="O22" s="58"/>
      <c r="P22" s="48"/>
    </row>
    <row r="23" spans="1:16" ht="77.45" customHeight="1" x14ac:dyDescent="0.25">
      <c r="A23" s="44">
        <v>16</v>
      </c>
      <c r="B23" s="64" t="s">
        <v>193</v>
      </c>
      <c r="C23" s="50" t="s">
        <v>163</v>
      </c>
      <c r="D23" s="50" t="s">
        <v>127</v>
      </c>
      <c r="E23" s="50" t="s">
        <v>166</v>
      </c>
      <c r="F23" s="57" t="s">
        <v>165</v>
      </c>
      <c r="G23" s="50" t="s">
        <v>166</v>
      </c>
      <c r="H23" s="57" t="s">
        <v>165</v>
      </c>
      <c r="I23" s="50" t="s">
        <v>166</v>
      </c>
      <c r="J23" s="57" t="s">
        <v>165</v>
      </c>
      <c r="K23" s="57" t="s">
        <v>165</v>
      </c>
      <c r="L23" s="57" t="s">
        <v>165</v>
      </c>
      <c r="M23" s="58"/>
      <c r="N23" s="58"/>
      <c r="O23" s="58"/>
      <c r="P23" s="48"/>
    </row>
    <row r="24" spans="1:16" ht="53.25" customHeight="1" x14ac:dyDescent="0.25">
      <c r="A24" s="44">
        <v>17</v>
      </c>
      <c r="B24" s="51" t="s">
        <v>207</v>
      </c>
      <c r="C24" s="50" t="s">
        <v>124</v>
      </c>
      <c r="D24" s="50">
        <v>0.1</v>
      </c>
      <c r="E24" s="56" t="s">
        <v>245</v>
      </c>
      <c r="F24" s="65">
        <v>8</v>
      </c>
      <c r="G24" s="56" t="s">
        <v>245</v>
      </c>
      <c r="H24" s="65">
        <v>2</v>
      </c>
      <c r="I24" s="56" t="s">
        <v>259</v>
      </c>
      <c r="J24" s="65">
        <v>16</v>
      </c>
      <c r="K24" s="56" t="s">
        <v>245</v>
      </c>
      <c r="L24" s="56" t="s">
        <v>245</v>
      </c>
      <c r="M24" s="58"/>
      <c r="N24" s="58"/>
      <c r="O24" s="58"/>
      <c r="P24" s="48"/>
    </row>
    <row r="25" spans="1:16" ht="53.25" customHeight="1" x14ac:dyDescent="0.25">
      <c r="A25" s="44">
        <v>18</v>
      </c>
      <c r="B25" s="51" t="s">
        <v>194</v>
      </c>
      <c r="C25" s="50" t="s">
        <v>195</v>
      </c>
      <c r="D25" s="50" t="s">
        <v>166</v>
      </c>
      <c r="E25" s="50" t="s">
        <v>166</v>
      </c>
      <c r="F25" s="50" t="s">
        <v>166</v>
      </c>
      <c r="G25" s="50" t="s">
        <v>166</v>
      </c>
      <c r="H25" s="50" t="s">
        <v>166</v>
      </c>
      <c r="I25" s="50" t="s">
        <v>166</v>
      </c>
      <c r="J25" s="50" t="s">
        <v>166</v>
      </c>
      <c r="K25" s="50" t="s">
        <v>166</v>
      </c>
      <c r="L25" s="50" t="s">
        <v>166</v>
      </c>
      <c r="M25" s="58"/>
      <c r="N25" s="58"/>
      <c r="O25" s="58"/>
      <c r="P25" s="48"/>
    </row>
    <row r="26" spans="1:16" ht="52.5" customHeight="1" x14ac:dyDescent="0.25">
      <c r="A26" s="44">
        <v>19</v>
      </c>
      <c r="B26" s="51" t="s">
        <v>121</v>
      </c>
      <c r="C26" s="50" t="s">
        <v>127</v>
      </c>
      <c r="D26" s="49"/>
      <c r="E26" s="57"/>
      <c r="F26" s="57"/>
      <c r="G26" s="57"/>
      <c r="H26" s="57"/>
      <c r="I26" s="57"/>
      <c r="J26" s="57"/>
      <c r="K26" s="57"/>
      <c r="L26" s="57"/>
      <c r="M26" s="58"/>
      <c r="N26" s="58"/>
      <c r="O26" s="58"/>
      <c r="P26" s="48"/>
    </row>
    <row r="27" spans="1:16" ht="47.25" x14ac:dyDescent="0.25">
      <c r="A27" s="44">
        <v>20</v>
      </c>
      <c r="B27" s="51" t="s">
        <v>196</v>
      </c>
      <c r="C27" s="50" t="s">
        <v>127</v>
      </c>
      <c r="D27" s="49"/>
      <c r="E27" s="57"/>
      <c r="F27" s="57"/>
      <c r="G27" s="57"/>
      <c r="H27" s="57"/>
      <c r="I27" s="57"/>
      <c r="J27" s="57"/>
      <c r="K27" s="57"/>
      <c r="L27" s="57"/>
      <c r="M27" s="58"/>
      <c r="N27" s="58"/>
      <c r="O27" s="58"/>
      <c r="P27" s="48"/>
    </row>
    <row r="28" spans="1:16" ht="63" x14ac:dyDescent="0.25">
      <c r="A28" s="44">
        <v>21</v>
      </c>
      <c r="B28" s="51" t="s">
        <v>197</v>
      </c>
      <c r="C28" s="50" t="s">
        <v>127</v>
      </c>
      <c r="D28" s="49"/>
      <c r="E28" s="57"/>
      <c r="F28" s="57"/>
      <c r="G28" s="57"/>
      <c r="H28" s="57"/>
      <c r="I28" s="57"/>
      <c r="J28" s="57"/>
      <c r="K28" s="57"/>
      <c r="L28" s="57"/>
      <c r="M28" s="58"/>
      <c r="N28" s="58"/>
      <c r="O28" s="58"/>
      <c r="P28" s="48"/>
    </row>
    <row r="29" spans="1:16" ht="31.5" x14ac:dyDescent="0.25">
      <c r="A29" s="44">
        <v>22</v>
      </c>
      <c r="B29" s="51" t="s">
        <v>198</v>
      </c>
      <c r="C29" s="50" t="s">
        <v>127</v>
      </c>
      <c r="D29" s="49"/>
      <c r="E29" s="57"/>
      <c r="F29" s="57"/>
      <c r="G29" s="57"/>
      <c r="H29" s="57"/>
      <c r="I29" s="57"/>
      <c r="J29" s="57"/>
      <c r="K29" s="57"/>
      <c r="L29" s="57"/>
      <c r="M29" s="58"/>
      <c r="N29" s="58"/>
      <c r="O29" s="58"/>
      <c r="P29" s="48"/>
    </row>
    <row r="30" spans="1:16" ht="47.25" x14ac:dyDescent="0.25">
      <c r="A30" s="44">
        <v>23</v>
      </c>
      <c r="B30" s="64" t="s">
        <v>126</v>
      </c>
      <c r="C30" s="50" t="s">
        <v>127</v>
      </c>
      <c r="D30" s="49"/>
      <c r="E30" s="57"/>
      <c r="F30" s="57"/>
      <c r="G30" s="57"/>
      <c r="H30" s="57"/>
      <c r="I30" s="57"/>
      <c r="J30" s="57"/>
      <c r="K30" s="57"/>
      <c r="L30" s="57"/>
      <c r="M30" s="58"/>
      <c r="N30" s="58"/>
      <c r="O30" s="58"/>
      <c r="P30" s="48"/>
    </row>
    <row r="31" spans="1:16" ht="31.5" x14ac:dyDescent="0.25">
      <c r="A31" s="44">
        <v>24</v>
      </c>
      <c r="B31" s="64" t="s">
        <v>199</v>
      </c>
      <c r="C31" s="50" t="s">
        <v>127</v>
      </c>
      <c r="D31" s="49"/>
      <c r="E31" s="57"/>
      <c r="F31" s="57"/>
      <c r="G31" s="57"/>
      <c r="H31" s="57"/>
      <c r="I31" s="57"/>
      <c r="J31" s="57"/>
      <c r="K31" s="57"/>
      <c r="L31" s="57"/>
      <c r="M31" s="58"/>
      <c r="N31" s="58"/>
      <c r="O31" s="58"/>
      <c r="P31" s="48"/>
    </row>
    <row r="32" spans="1:16" ht="94.5" x14ac:dyDescent="0.25">
      <c r="A32" s="44">
        <v>25</v>
      </c>
      <c r="B32" s="51" t="s">
        <v>200</v>
      </c>
      <c r="C32" s="50" t="s">
        <v>127</v>
      </c>
      <c r="D32" s="49"/>
      <c r="E32" s="57"/>
      <c r="F32" s="57"/>
      <c r="G32" s="57"/>
      <c r="H32" s="57"/>
      <c r="I32" s="57"/>
      <c r="J32" s="57"/>
      <c r="K32" s="57"/>
      <c r="L32" s="57"/>
      <c r="M32" s="58"/>
      <c r="N32" s="58"/>
      <c r="O32" s="58"/>
      <c r="P32" s="48"/>
    </row>
    <row r="33" spans="1:16" ht="47.25" x14ac:dyDescent="0.25">
      <c r="A33" s="44">
        <v>26</v>
      </c>
      <c r="B33" s="51" t="s">
        <v>201</v>
      </c>
      <c r="C33" s="50" t="s">
        <v>127</v>
      </c>
      <c r="D33" s="49"/>
      <c r="E33" s="57"/>
      <c r="F33" s="57"/>
      <c r="G33" s="57"/>
      <c r="H33" s="57"/>
      <c r="I33" s="57"/>
      <c r="J33" s="57"/>
      <c r="K33" s="57"/>
      <c r="L33" s="57"/>
      <c r="M33" s="58"/>
      <c r="N33" s="58"/>
      <c r="O33" s="58"/>
      <c r="P33" s="48"/>
    </row>
    <row r="34" spans="1:16" ht="31.5" x14ac:dyDescent="0.25">
      <c r="A34" s="44">
        <v>27</v>
      </c>
      <c r="B34" s="51" t="s">
        <v>202</v>
      </c>
      <c r="C34" s="50" t="s">
        <v>127</v>
      </c>
      <c r="D34" s="49"/>
      <c r="E34" s="57"/>
      <c r="F34" s="57"/>
      <c r="G34" s="57"/>
      <c r="H34" s="57"/>
      <c r="I34" s="57"/>
      <c r="J34" s="57"/>
      <c r="K34" s="57"/>
      <c r="L34" s="57"/>
      <c r="M34" s="58"/>
      <c r="N34" s="58"/>
      <c r="O34" s="58"/>
      <c r="P34" s="48"/>
    </row>
    <row r="35" spans="1:16" ht="110.25" x14ac:dyDescent="0.25">
      <c r="A35" s="44">
        <v>28</v>
      </c>
      <c r="B35" s="51" t="s">
        <v>203</v>
      </c>
      <c r="C35" s="50" t="s">
        <v>127</v>
      </c>
      <c r="D35" s="49"/>
      <c r="E35" s="57"/>
      <c r="F35" s="57"/>
      <c r="G35" s="57"/>
      <c r="H35" s="57"/>
      <c r="I35" s="57"/>
      <c r="J35" s="57"/>
      <c r="K35" s="57"/>
      <c r="L35" s="57"/>
      <c r="M35" s="58"/>
      <c r="N35" s="58"/>
      <c r="O35" s="58"/>
      <c r="P35" s="48"/>
    </row>
    <row r="36" spans="1:16" ht="47.25" x14ac:dyDescent="0.25">
      <c r="A36" s="44">
        <v>29</v>
      </c>
      <c r="B36" s="51" t="s">
        <v>204</v>
      </c>
      <c r="C36" s="50"/>
      <c r="D36" s="49"/>
      <c r="E36" s="57"/>
      <c r="F36" s="57"/>
      <c r="G36" s="57"/>
      <c r="H36" s="57"/>
      <c r="I36" s="57"/>
      <c r="J36" s="57"/>
      <c r="K36" s="57"/>
      <c r="L36" s="57"/>
      <c r="M36" s="58"/>
      <c r="N36" s="58"/>
      <c r="O36" s="58"/>
      <c r="P36" s="48"/>
    </row>
    <row r="37" spans="1:16" ht="78.75" x14ac:dyDescent="0.25">
      <c r="A37" s="44">
        <v>30</v>
      </c>
      <c r="B37" s="51" t="s">
        <v>120</v>
      </c>
      <c r="C37" s="50" t="s">
        <v>127</v>
      </c>
      <c r="D37" s="49"/>
      <c r="E37" s="57"/>
      <c r="F37" s="57"/>
      <c r="G37" s="57"/>
      <c r="H37" s="57"/>
      <c r="I37" s="57"/>
      <c r="J37" s="57"/>
      <c r="K37" s="66"/>
      <c r="L37" s="66"/>
      <c r="M37" s="58"/>
      <c r="N37" s="58"/>
      <c r="O37" s="58"/>
      <c r="P37" s="48"/>
    </row>
    <row r="38" spans="1:16" ht="47.25" x14ac:dyDescent="0.25">
      <c r="A38" s="44">
        <v>31</v>
      </c>
      <c r="B38" s="51" t="s">
        <v>114</v>
      </c>
      <c r="C38" s="50" t="s">
        <v>122</v>
      </c>
      <c r="D38" s="50">
        <f t="shared" ref="D38:J41" si="0">D10</f>
        <v>0.1</v>
      </c>
      <c r="E38" s="56" t="str">
        <f t="shared" si="0"/>
        <v>не менее 2,3</v>
      </c>
      <c r="F38" s="56">
        <f t="shared" si="0"/>
        <v>4.3</v>
      </c>
      <c r="G38" s="56" t="str">
        <f t="shared" ref="G38:H38" si="1">G10</f>
        <v>не менее 2,3</v>
      </c>
      <c r="H38" s="56">
        <f t="shared" si="1"/>
        <v>5.7</v>
      </c>
      <c r="I38" s="56" t="s">
        <v>189</v>
      </c>
      <c r="J38" s="57">
        <v>5.6</v>
      </c>
      <c r="K38" s="56" t="str">
        <f t="shared" ref="K38" si="2">K10</f>
        <v>не менее 2,3</v>
      </c>
      <c r="L38" s="56" t="str">
        <f>L10</f>
        <v>не менее 2,3</v>
      </c>
      <c r="M38" s="58"/>
      <c r="N38" s="58"/>
      <c r="O38" s="58"/>
      <c r="P38" s="48"/>
    </row>
    <row r="39" spans="1:16" ht="63" x14ac:dyDescent="0.25">
      <c r="A39" s="44">
        <v>32</v>
      </c>
      <c r="B39" s="51" t="s">
        <v>115</v>
      </c>
      <c r="C39" s="50" t="s">
        <v>122</v>
      </c>
      <c r="D39" s="50">
        <f t="shared" si="0"/>
        <v>0.2</v>
      </c>
      <c r="E39" s="56" t="str">
        <f t="shared" si="0"/>
        <v>не менее 85000,0</v>
      </c>
      <c r="F39" s="56">
        <f t="shared" si="0"/>
        <v>122125.7</v>
      </c>
      <c r="G39" s="56" t="str">
        <f t="shared" si="0"/>
        <v>не менее 85000,0</v>
      </c>
      <c r="H39" s="56">
        <f t="shared" si="0"/>
        <v>113778.9</v>
      </c>
      <c r="I39" s="56" t="s">
        <v>239</v>
      </c>
      <c r="J39" s="57">
        <v>123856</v>
      </c>
      <c r="K39" s="56" t="str">
        <f t="shared" ref="K39:L39" si="3">K11</f>
        <v>не менее 86000,0</v>
      </c>
      <c r="L39" s="56" t="str">
        <f t="shared" si="3"/>
        <v>не менее 87000,0</v>
      </c>
      <c r="M39" s="58"/>
      <c r="N39" s="58"/>
      <c r="O39" s="58"/>
      <c r="P39" s="48"/>
    </row>
    <row r="40" spans="1:16" ht="63" x14ac:dyDescent="0.25">
      <c r="A40" s="44">
        <v>33</v>
      </c>
      <c r="B40" s="55" t="s">
        <v>108</v>
      </c>
      <c r="C40" s="50" t="s">
        <v>124</v>
      </c>
      <c r="D40" s="50" t="str">
        <f t="shared" si="0"/>
        <v>Х</v>
      </c>
      <c r="E40" s="56">
        <f t="shared" si="0"/>
        <v>13</v>
      </c>
      <c r="F40" s="56">
        <f t="shared" si="0"/>
        <v>13</v>
      </c>
      <c r="G40" s="56">
        <f t="shared" si="0"/>
        <v>13</v>
      </c>
      <c r="H40" s="56">
        <f t="shared" si="0"/>
        <v>13</v>
      </c>
      <c r="I40" s="56">
        <f t="shared" si="0"/>
        <v>13</v>
      </c>
      <c r="J40" s="56">
        <f t="shared" si="0"/>
        <v>13</v>
      </c>
      <c r="K40" s="56">
        <f t="shared" ref="K40:L40" si="4">K12</f>
        <v>13</v>
      </c>
      <c r="L40" s="56">
        <f t="shared" si="4"/>
        <v>13</v>
      </c>
      <c r="M40" s="58"/>
      <c r="N40" s="58"/>
      <c r="O40" s="58"/>
      <c r="P40" s="48"/>
    </row>
    <row r="41" spans="1:16" ht="94.5" x14ac:dyDescent="0.25">
      <c r="A41" s="44">
        <v>34</v>
      </c>
      <c r="B41" s="55" t="s">
        <v>116</v>
      </c>
      <c r="C41" s="50" t="s">
        <v>122</v>
      </c>
      <c r="D41" s="50" t="str">
        <f t="shared" si="0"/>
        <v>Х</v>
      </c>
      <c r="E41" s="56" t="str">
        <f t="shared" si="0"/>
        <v xml:space="preserve">Нет </v>
      </c>
      <c r="F41" s="56" t="str">
        <f t="shared" si="0"/>
        <v xml:space="preserve">Нет </v>
      </c>
      <c r="G41" s="56" t="str">
        <f t="shared" si="0"/>
        <v>Нет</v>
      </c>
      <c r="H41" s="56" t="str">
        <f t="shared" si="0"/>
        <v>Нет</v>
      </c>
      <c r="I41" s="56" t="str">
        <f t="shared" si="0"/>
        <v>Нет</v>
      </c>
      <c r="J41" s="56" t="str">
        <f t="shared" si="0"/>
        <v>Нет</v>
      </c>
      <c r="K41" s="56" t="str">
        <f t="shared" ref="K41:L41" si="5">K13</f>
        <v>Нет</v>
      </c>
      <c r="L41" s="56" t="str">
        <f t="shared" si="5"/>
        <v>Нет</v>
      </c>
      <c r="M41" s="56"/>
      <c r="N41" s="56"/>
      <c r="O41" s="58"/>
      <c r="P41" s="48"/>
    </row>
    <row r="42" spans="1:16" ht="31.5" x14ac:dyDescent="0.25">
      <c r="A42" s="44">
        <v>35</v>
      </c>
      <c r="B42" s="51" t="s">
        <v>119</v>
      </c>
      <c r="C42" s="50" t="s">
        <v>127</v>
      </c>
      <c r="D42" s="50"/>
      <c r="E42" s="56"/>
      <c r="F42" s="67"/>
      <c r="G42" s="56"/>
      <c r="H42" s="67"/>
      <c r="I42" s="56"/>
      <c r="J42" s="67"/>
      <c r="K42" s="56"/>
      <c r="L42" s="56"/>
      <c r="M42" s="58"/>
      <c r="N42" s="58"/>
      <c r="O42" s="58"/>
      <c r="P42" s="48"/>
    </row>
    <row r="43" spans="1:16" ht="94.5" x14ac:dyDescent="0.25">
      <c r="A43" s="44">
        <v>36</v>
      </c>
      <c r="B43" s="51" t="s">
        <v>190</v>
      </c>
      <c r="C43" s="63" t="s">
        <v>125</v>
      </c>
      <c r="D43" s="63">
        <f>D16</f>
        <v>0.1</v>
      </c>
      <c r="E43" s="67" t="str">
        <f t="shared" ref="E43:F43" si="6">E14</f>
        <v>не более 10,0</v>
      </c>
      <c r="F43" s="67">
        <f t="shared" si="6"/>
        <v>0</v>
      </c>
      <c r="G43" s="67" t="str">
        <f t="shared" ref="G43:I43" si="7">G14</f>
        <v>не более 10,0</v>
      </c>
      <c r="H43" s="67">
        <f t="shared" si="7"/>
        <v>3.7</v>
      </c>
      <c r="I43" s="67" t="str">
        <f t="shared" si="7"/>
        <v>не более 10,0</v>
      </c>
      <c r="J43" s="83">
        <v>2.0000000000000001E-4</v>
      </c>
      <c r="K43" s="63" t="s">
        <v>205</v>
      </c>
      <c r="L43" s="63" t="s">
        <v>205</v>
      </c>
      <c r="M43" s="63"/>
      <c r="N43" s="50"/>
      <c r="O43" s="58"/>
      <c r="P43" s="48"/>
    </row>
    <row r="44" spans="1:16" ht="31.5" x14ac:dyDescent="0.25">
      <c r="A44" s="44">
        <v>37</v>
      </c>
      <c r="B44" s="51" t="s">
        <v>110</v>
      </c>
      <c r="C44" s="54" t="s">
        <v>122</v>
      </c>
      <c r="D44" s="50" t="s">
        <v>127</v>
      </c>
      <c r="E44" s="57" t="s">
        <v>171</v>
      </c>
      <c r="F44" s="57" t="s">
        <v>171</v>
      </c>
      <c r="G44" s="57" t="s">
        <v>171</v>
      </c>
      <c r="H44" s="57" t="s">
        <v>171</v>
      </c>
      <c r="I44" s="57" t="s">
        <v>171</v>
      </c>
      <c r="J44" s="57" t="s">
        <v>171</v>
      </c>
      <c r="K44" s="57" t="str">
        <f t="shared" ref="K44:L44" si="8">K13</f>
        <v>Нет</v>
      </c>
      <c r="L44" s="57" t="str">
        <f t="shared" si="8"/>
        <v>Нет</v>
      </c>
      <c r="M44" s="58"/>
      <c r="N44" s="58"/>
      <c r="O44" s="58"/>
      <c r="P44" s="48"/>
    </row>
    <row r="45" spans="1:16" ht="31.5" x14ac:dyDescent="0.25">
      <c r="A45" s="44">
        <v>38</v>
      </c>
      <c r="B45" s="51" t="s">
        <v>123</v>
      </c>
      <c r="C45" s="50" t="s">
        <v>127</v>
      </c>
      <c r="D45" s="50"/>
      <c r="E45" s="57"/>
      <c r="F45" s="57"/>
      <c r="G45" s="57"/>
      <c r="H45" s="57"/>
      <c r="I45" s="57"/>
      <c r="J45" s="57"/>
      <c r="K45" s="66"/>
      <c r="L45" s="66"/>
      <c r="M45" s="58"/>
      <c r="N45" s="58"/>
      <c r="O45" s="58"/>
      <c r="P45" s="48"/>
    </row>
    <row r="46" spans="1:16" ht="47.25" x14ac:dyDescent="0.25">
      <c r="A46" s="44">
        <v>39</v>
      </c>
      <c r="B46" s="55" t="s">
        <v>172</v>
      </c>
      <c r="C46" s="50" t="s">
        <v>125</v>
      </c>
      <c r="D46" s="50">
        <v>0.1</v>
      </c>
      <c r="E46" s="56" t="str">
        <f t="shared" ref="E46:F46" si="9">E16</f>
        <v>не менее 95,0</v>
      </c>
      <c r="F46" s="56">
        <f t="shared" si="9"/>
        <v>95.2</v>
      </c>
      <c r="G46" s="56" t="str">
        <f t="shared" ref="G46:I46" si="10">G16</f>
        <v>не менее 95,0</v>
      </c>
      <c r="H46" s="56">
        <f>H16</f>
        <v>95</v>
      </c>
      <c r="I46" s="56" t="str">
        <f t="shared" si="10"/>
        <v>не менее 95,0</v>
      </c>
      <c r="J46" s="56">
        <v>95.1</v>
      </c>
      <c r="K46" s="56" t="str">
        <f t="shared" ref="K46:L47" si="11">K16</f>
        <v>не менее 95,0</v>
      </c>
      <c r="L46" s="56" t="str">
        <f t="shared" si="11"/>
        <v>не менее 95,0</v>
      </c>
      <c r="M46" s="58"/>
      <c r="N46" s="58"/>
      <c r="O46" s="58"/>
      <c r="P46" s="48"/>
    </row>
    <row r="47" spans="1:16" ht="47.25" x14ac:dyDescent="0.25">
      <c r="A47" s="44">
        <v>40</v>
      </c>
      <c r="B47" s="51" t="s">
        <v>118</v>
      </c>
      <c r="C47" s="50" t="s">
        <v>125</v>
      </c>
      <c r="D47" s="50">
        <v>0.1</v>
      </c>
      <c r="E47" s="56" t="str">
        <f t="shared" ref="E47:F47" si="12">E17</f>
        <v>не менее 95,0</v>
      </c>
      <c r="F47" s="56">
        <f t="shared" si="12"/>
        <v>98.8</v>
      </c>
      <c r="G47" s="56" t="str">
        <f t="shared" ref="G47:H47" si="13">G17</f>
        <v>не менее 95,0</v>
      </c>
      <c r="H47" s="56">
        <f t="shared" si="13"/>
        <v>92.1</v>
      </c>
      <c r="I47" s="56" t="s">
        <v>130</v>
      </c>
      <c r="J47" s="56">
        <v>98.7</v>
      </c>
      <c r="K47" s="56" t="str">
        <f t="shared" si="11"/>
        <v>не менее 95,0</v>
      </c>
      <c r="L47" s="56" t="str">
        <f t="shared" si="11"/>
        <v>не менее 95,0</v>
      </c>
      <c r="M47" s="58"/>
      <c r="N47" s="58"/>
      <c r="O47" s="58"/>
      <c r="P47" s="48"/>
    </row>
    <row r="48" spans="1:16" ht="33.6" customHeight="1" x14ac:dyDescent="0.25">
      <c r="A48" s="44">
        <v>41</v>
      </c>
      <c r="B48" s="51" t="s">
        <v>112</v>
      </c>
      <c r="C48" s="50" t="s">
        <v>129</v>
      </c>
      <c r="D48" s="56" t="str">
        <f>D18</f>
        <v>Х</v>
      </c>
      <c r="E48" s="56" t="str">
        <f t="shared" ref="E48:F48" si="14">E18</f>
        <v>не менее 4,1</v>
      </c>
      <c r="F48" s="56">
        <f t="shared" si="14"/>
        <v>4.3</v>
      </c>
      <c r="G48" s="56" t="str">
        <f t="shared" ref="G48:I48" si="15">G18</f>
        <v>не менее 4,1</v>
      </c>
      <c r="H48" s="56">
        <f t="shared" si="15"/>
        <v>4</v>
      </c>
      <c r="I48" s="56" t="str">
        <f t="shared" si="15"/>
        <v>не менее 4,1</v>
      </c>
      <c r="J48" s="56">
        <v>4</v>
      </c>
      <c r="K48" s="56" t="str">
        <f>K18</f>
        <v>не менее 4,2</v>
      </c>
      <c r="L48" s="56" t="str">
        <f>L18</f>
        <v>не менее 4,3</v>
      </c>
      <c r="M48" s="56"/>
      <c r="N48" s="56"/>
      <c r="O48" s="58"/>
      <c r="P48" s="48"/>
    </row>
    <row r="49" spans="1:16" ht="79.5" customHeight="1" x14ac:dyDescent="0.25">
      <c r="A49" s="44">
        <v>42</v>
      </c>
      <c r="B49" s="55" t="s">
        <v>162</v>
      </c>
      <c r="C49" s="50" t="s">
        <v>163</v>
      </c>
      <c r="D49" s="56" t="str">
        <f>D23</f>
        <v>Х</v>
      </c>
      <c r="E49" s="56" t="str">
        <f t="shared" ref="E49:F49" si="16">E23</f>
        <v xml:space="preserve">ДА </v>
      </c>
      <c r="F49" s="56" t="str">
        <f t="shared" si="16"/>
        <v>ДА</v>
      </c>
      <c r="G49" s="56" t="str">
        <f t="shared" ref="G49:I49" si="17">G23</f>
        <v xml:space="preserve">ДА </v>
      </c>
      <c r="H49" s="56" t="str">
        <f t="shared" si="17"/>
        <v>ДА</v>
      </c>
      <c r="I49" s="56" t="str">
        <f t="shared" si="17"/>
        <v xml:space="preserve">ДА </v>
      </c>
      <c r="J49" s="56" t="s">
        <v>165</v>
      </c>
      <c r="K49" s="56" t="str">
        <f t="shared" ref="K49:L49" si="18">K23</f>
        <v>ДА</v>
      </c>
      <c r="L49" s="56" t="str">
        <f t="shared" si="18"/>
        <v>ДА</v>
      </c>
      <c r="M49" s="56"/>
      <c r="N49" s="56"/>
      <c r="O49" s="68"/>
      <c r="P49" s="48"/>
    </row>
    <row r="50" spans="1:16" ht="49.9" customHeight="1" x14ac:dyDescent="0.25">
      <c r="A50" s="44">
        <v>43</v>
      </c>
      <c r="B50" s="55" t="s">
        <v>208</v>
      </c>
      <c r="C50" s="50" t="s">
        <v>125</v>
      </c>
      <c r="D50" s="50">
        <f>D21</f>
        <v>0.1</v>
      </c>
      <c r="E50" s="56" t="str">
        <f t="shared" ref="E50:F50" si="19">E21</f>
        <v>не менее 95,0</v>
      </c>
      <c r="F50" s="56">
        <f t="shared" si="19"/>
        <v>100</v>
      </c>
      <c r="G50" s="56" t="str">
        <f t="shared" ref="G50:H50" si="20">G21</f>
        <v>не менее 95,0</v>
      </c>
      <c r="H50" s="56">
        <f t="shared" si="20"/>
        <v>100</v>
      </c>
      <c r="I50" s="56" t="str">
        <f t="shared" ref="I50:J50" si="21">I21</f>
        <v>не менее 95,0</v>
      </c>
      <c r="J50" s="56">
        <f t="shared" si="21"/>
        <v>100</v>
      </c>
      <c r="K50" s="63" t="str">
        <f t="shared" ref="K50:L50" si="22">K21</f>
        <v>не менее 95,0</v>
      </c>
      <c r="L50" s="63" t="str">
        <f t="shared" si="22"/>
        <v>не менее 95,0</v>
      </c>
      <c r="M50" s="63"/>
      <c r="N50" s="63"/>
      <c r="O50" s="58"/>
      <c r="P50" s="48"/>
    </row>
    <row r="51" spans="1:16" ht="67.900000000000006" customHeight="1" x14ac:dyDescent="0.25">
      <c r="A51" s="44">
        <v>44</v>
      </c>
      <c r="B51" s="55" t="s">
        <v>206</v>
      </c>
      <c r="C51" s="50" t="s">
        <v>125</v>
      </c>
      <c r="D51" s="50">
        <f>D22</f>
        <v>0.1</v>
      </c>
      <c r="E51" s="56" t="str">
        <f t="shared" ref="E51:F51" si="23">E22</f>
        <v>не менее 100,0</v>
      </c>
      <c r="F51" s="56">
        <f t="shared" si="23"/>
        <v>100</v>
      </c>
      <c r="G51" s="56" t="str">
        <f t="shared" ref="G51:H51" si="24">G22</f>
        <v>не менее 100,0</v>
      </c>
      <c r="H51" s="56">
        <f t="shared" si="24"/>
        <v>100</v>
      </c>
      <c r="I51" s="56" t="str">
        <f t="shared" ref="I51:J51" si="25">I22</f>
        <v>не менее 100,0</v>
      </c>
      <c r="J51" s="56">
        <f t="shared" si="25"/>
        <v>100</v>
      </c>
      <c r="K51" s="63" t="str">
        <f t="shared" ref="K51:L51" si="26">K22</f>
        <v>не менее 100,0</v>
      </c>
      <c r="L51" s="63" t="str">
        <f t="shared" si="26"/>
        <v>не менее 100,0</v>
      </c>
      <c r="M51" s="63"/>
      <c r="N51" s="63"/>
      <c r="O51" s="58"/>
      <c r="P51" s="48"/>
    </row>
    <row r="52" spans="1:16" ht="64.150000000000006" customHeight="1" x14ac:dyDescent="0.25">
      <c r="A52" s="44">
        <v>45</v>
      </c>
      <c r="B52" s="55" t="s">
        <v>162</v>
      </c>
      <c r="C52" s="50" t="s">
        <v>163</v>
      </c>
      <c r="D52" s="50" t="s">
        <v>127</v>
      </c>
      <c r="E52" s="57" t="str">
        <f t="shared" ref="E52:F52" si="27">E23</f>
        <v xml:space="preserve">ДА </v>
      </c>
      <c r="F52" s="57" t="str">
        <f t="shared" si="27"/>
        <v>ДА</v>
      </c>
      <c r="G52" s="57" t="str">
        <f t="shared" ref="G52:H52" si="28">G23</f>
        <v xml:space="preserve">ДА </v>
      </c>
      <c r="H52" s="57" t="str">
        <f t="shared" si="28"/>
        <v>ДА</v>
      </c>
      <c r="I52" s="57" t="str">
        <f t="shared" ref="I52:J52" si="29">I23</f>
        <v xml:space="preserve">ДА </v>
      </c>
      <c r="J52" s="57" t="str">
        <f t="shared" si="29"/>
        <v>ДА</v>
      </c>
      <c r="K52" s="57" t="str">
        <f t="shared" ref="K52:L52" si="30">K23</f>
        <v>ДА</v>
      </c>
      <c r="L52" s="57" t="str">
        <f t="shared" si="30"/>
        <v>ДА</v>
      </c>
      <c r="M52" s="57"/>
      <c r="N52" s="57"/>
      <c r="O52" s="58"/>
      <c r="P52" s="48"/>
    </row>
    <row r="53" spans="1:16" ht="34.15" customHeight="1" x14ac:dyDescent="0.25">
      <c r="A53" s="44">
        <v>46</v>
      </c>
      <c r="B53" s="55" t="s">
        <v>113</v>
      </c>
      <c r="C53" s="50" t="s">
        <v>124</v>
      </c>
      <c r="D53" s="50" t="s">
        <v>127</v>
      </c>
      <c r="E53" s="57">
        <v>1</v>
      </c>
      <c r="F53" s="57">
        <v>1</v>
      </c>
      <c r="G53" s="57">
        <v>1</v>
      </c>
      <c r="H53" s="57">
        <v>1</v>
      </c>
      <c r="I53" s="57">
        <v>1</v>
      </c>
      <c r="J53" s="57">
        <v>1</v>
      </c>
      <c r="K53" s="57">
        <v>1</v>
      </c>
      <c r="L53" s="57">
        <v>1</v>
      </c>
      <c r="M53" s="57"/>
      <c r="N53" s="57"/>
      <c r="O53" s="58"/>
      <c r="P53" s="48"/>
    </row>
    <row r="54" spans="1:16" ht="49.9" customHeight="1" x14ac:dyDescent="0.25">
      <c r="A54" s="44">
        <v>47</v>
      </c>
      <c r="B54" s="51" t="s">
        <v>207</v>
      </c>
      <c r="C54" s="50" t="s">
        <v>124</v>
      </c>
      <c r="D54" s="50">
        <v>0.1</v>
      </c>
      <c r="E54" s="56" t="str">
        <f t="shared" ref="E54:F54" si="31">E24</f>
        <v>не менее 10</v>
      </c>
      <c r="F54" s="65">
        <f t="shared" si="31"/>
        <v>8</v>
      </c>
      <c r="G54" s="56" t="str">
        <f t="shared" ref="G54:H54" si="32">G24</f>
        <v>не менее 10</v>
      </c>
      <c r="H54" s="65">
        <f t="shared" si="32"/>
        <v>2</v>
      </c>
      <c r="I54" s="56" t="s">
        <v>260</v>
      </c>
      <c r="J54" s="65">
        <v>16</v>
      </c>
      <c r="K54" s="56" t="str">
        <f t="shared" ref="K54:L54" si="33">K24</f>
        <v>не менее 10</v>
      </c>
      <c r="L54" s="56" t="str">
        <f t="shared" si="33"/>
        <v>не менее 10</v>
      </c>
      <c r="M54" s="56"/>
      <c r="N54" s="63"/>
      <c r="O54" s="63"/>
      <c r="P54" s="48"/>
    </row>
    <row r="55" spans="1:16" ht="46.9" customHeight="1" x14ac:dyDescent="0.25">
      <c r="A55" s="44">
        <v>48</v>
      </c>
      <c r="B55" s="51" t="s">
        <v>194</v>
      </c>
      <c r="C55" s="50" t="s">
        <v>163</v>
      </c>
      <c r="D55" s="50">
        <f t="shared" ref="D55" si="34">D24</f>
        <v>0.1</v>
      </c>
      <c r="E55" s="57" t="str">
        <f t="shared" ref="E55:F55" si="35">E25</f>
        <v xml:space="preserve">ДА </v>
      </c>
      <c r="F55" s="57" t="str">
        <f t="shared" si="35"/>
        <v xml:space="preserve">ДА </v>
      </c>
      <c r="G55" s="57" t="str">
        <f t="shared" ref="G55:H55" si="36">G25</f>
        <v xml:space="preserve">ДА </v>
      </c>
      <c r="H55" s="57" t="str">
        <f t="shared" si="36"/>
        <v xml:space="preserve">ДА </v>
      </c>
      <c r="I55" s="57" t="s">
        <v>165</v>
      </c>
      <c r="J55" s="57" t="s">
        <v>165</v>
      </c>
      <c r="K55" s="57" t="str">
        <f t="shared" ref="K55:L55" si="37">K25</f>
        <v xml:space="preserve">ДА </v>
      </c>
      <c r="L55" s="57" t="str">
        <f t="shared" si="37"/>
        <v xml:space="preserve">ДА </v>
      </c>
      <c r="M55" s="63"/>
      <c r="N55" s="63"/>
      <c r="O55" s="63"/>
    </row>
    <row r="57" spans="1:16" ht="15.75" x14ac:dyDescent="0.25">
      <c r="A57" s="31"/>
      <c r="B57" s="31"/>
      <c r="C57" s="69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6" ht="15.75" x14ac:dyDescent="0.25">
      <c r="A58" s="31"/>
      <c r="B58" s="31"/>
      <c r="C58" s="69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6" ht="18.75" x14ac:dyDescent="0.3">
      <c r="A59" s="38" t="s">
        <v>211</v>
      </c>
      <c r="B59" s="38"/>
      <c r="C59" s="39"/>
      <c r="D59" s="38"/>
      <c r="E59" s="38"/>
      <c r="F59" s="38"/>
      <c r="G59" s="38"/>
      <c r="H59" s="38"/>
      <c r="I59" s="31"/>
      <c r="J59" s="31"/>
      <c r="K59" s="31"/>
      <c r="L59" s="31"/>
      <c r="M59" s="31"/>
      <c r="N59" s="31"/>
      <c r="O59" s="40" t="s">
        <v>212</v>
      </c>
    </row>
    <row r="60" spans="1:16" x14ac:dyDescent="0.25">
      <c r="A60" s="31" t="s">
        <v>131</v>
      </c>
      <c r="B60" s="31"/>
      <c r="C60" s="4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5" spans="1:2" x14ac:dyDescent="0.25">
      <c r="A65" s="119" t="s">
        <v>261</v>
      </c>
      <c r="B65" s="119"/>
    </row>
    <row r="66" spans="1:2" x14ac:dyDescent="0.25">
      <c r="A66" s="43" t="s">
        <v>262</v>
      </c>
      <c r="B66" s="43"/>
    </row>
  </sheetData>
  <mergeCells count="18">
    <mergeCell ref="M9:O9"/>
    <mergeCell ref="M7:O7"/>
    <mergeCell ref="A65:B65"/>
    <mergeCell ref="A3:O3"/>
    <mergeCell ref="A4:A6"/>
    <mergeCell ref="B4:B6"/>
    <mergeCell ref="C4:C6"/>
    <mergeCell ref="D4:D6"/>
    <mergeCell ref="E4:F5"/>
    <mergeCell ref="M8:O8"/>
    <mergeCell ref="L1:O1"/>
    <mergeCell ref="L2:O2"/>
    <mergeCell ref="G5:H5"/>
    <mergeCell ref="I5:J5"/>
    <mergeCell ref="K4:L4"/>
    <mergeCell ref="M4:O6"/>
    <mergeCell ref="G4:J4"/>
    <mergeCell ref="B2:J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zoomScale="106" zoomScaleNormal="106" workbookViewId="0">
      <pane ySplit="6" topLeftCell="A19" activePane="bottomLeft" state="frozen"/>
      <selection pane="bottomLeft" activeCell="N21" sqref="N21"/>
    </sheetView>
  </sheetViews>
  <sheetFormatPr defaultColWidth="9.140625" defaultRowHeight="15" x14ac:dyDescent="0.25"/>
  <cols>
    <col min="1" max="1" width="6.140625" style="32" customWidth="1"/>
    <col min="2" max="2" width="17.7109375" style="32" customWidth="1"/>
    <col min="3" max="3" width="52.5703125" style="32" customWidth="1"/>
    <col min="4" max="4" width="32.28515625" style="32" customWidth="1"/>
    <col min="5" max="5" width="9.140625" style="32"/>
    <col min="6" max="6" width="11" style="32" bestFit="1" customWidth="1"/>
    <col min="7" max="7" width="15.85546875" style="32" customWidth="1"/>
    <col min="8" max="8" width="9.140625" style="32"/>
    <col min="9" max="9" width="12.7109375" style="32" bestFit="1" customWidth="1"/>
    <col min="10" max="10" width="10.42578125" style="32" customWidth="1"/>
    <col min="11" max="11" width="12.85546875" style="32" bestFit="1" customWidth="1"/>
    <col min="12" max="12" width="12.5703125" style="32" customWidth="1"/>
    <col min="13" max="13" width="15.5703125" style="32" customWidth="1"/>
    <col min="14" max="16" width="13.7109375" style="32" customWidth="1"/>
    <col min="17" max="17" width="15" style="32" customWidth="1"/>
    <col min="18" max="16384" width="9.140625" style="32"/>
  </cols>
  <sheetData>
    <row r="1" spans="1:17" ht="72.599999999999994" customHeight="1" x14ac:dyDescent="0.25">
      <c r="A1" s="71"/>
      <c r="B1" s="150" t="s">
        <v>263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71"/>
      <c r="N1" s="99" t="s">
        <v>31</v>
      </c>
      <c r="O1" s="99"/>
      <c r="P1" s="99"/>
      <c r="Q1" s="99"/>
    </row>
    <row r="2" spans="1:17" ht="75.75" customHeight="1" x14ac:dyDescent="0.3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.75" x14ac:dyDescent="0.25">
      <c r="A3" s="121" t="s">
        <v>0</v>
      </c>
      <c r="B3" s="121" t="s">
        <v>17</v>
      </c>
      <c r="C3" s="121" t="s">
        <v>18</v>
      </c>
      <c r="D3" s="121" t="s">
        <v>19</v>
      </c>
      <c r="E3" s="104" t="s">
        <v>20</v>
      </c>
      <c r="F3" s="105"/>
      <c r="G3" s="105"/>
      <c r="H3" s="106"/>
      <c r="I3" s="100" t="s">
        <v>21</v>
      </c>
      <c r="J3" s="118"/>
      <c r="K3" s="118"/>
      <c r="L3" s="118"/>
      <c r="M3" s="118"/>
      <c r="N3" s="118"/>
      <c r="O3" s="118"/>
      <c r="P3" s="101"/>
      <c r="Q3" s="121" t="s">
        <v>22</v>
      </c>
    </row>
    <row r="4" spans="1:17" ht="45.75" customHeight="1" x14ac:dyDescent="0.25">
      <c r="A4" s="122"/>
      <c r="B4" s="122"/>
      <c r="C4" s="122"/>
      <c r="D4" s="122"/>
      <c r="E4" s="110"/>
      <c r="F4" s="111"/>
      <c r="G4" s="111"/>
      <c r="H4" s="112"/>
      <c r="I4" s="104" t="s">
        <v>23</v>
      </c>
      <c r="J4" s="106"/>
      <c r="K4" s="102" t="s">
        <v>24</v>
      </c>
      <c r="L4" s="113"/>
      <c r="M4" s="113"/>
      <c r="N4" s="103"/>
      <c r="O4" s="104" t="s">
        <v>25</v>
      </c>
      <c r="P4" s="106"/>
      <c r="Q4" s="122"/>
    </row>
    <row r="5" spans="1:17" ht="42" customHeight="1" x14ac:dyDescent="0.25">
      <c r="A5" s="122"/>
      <c r="B5" s="122"/>
      <c r="C5" s="122"/>
      <c r="D5" s="122"/>
      <c r="E5" s="148" t="s">
        <v>19</v>
      </c>
      <c r="F5" s="148" t="s">
        <v>26</v>
      </c>
      <c r="G5" s="148" t="s">
        <v>154</v>
      </c>
      <c r="H5" s="148" t="s">
        <v>155</v>
      </c>
      <c r="I5" s="110"/>
      <c r="J5" s="112"/>
      <c r="K5" s="102" t="s">
        <v>8</v>
      </c>
      <c r="L5" s="103"/>
      <c r="M5" s="102" t="s">
        <v>9</v>
      </c>
      <c r="N5" s="103"/>
      <c r="O5" s="110"/>
      <c r="P5" s="112"/>
      <c r="Q5" s="122"/>
    </row>
    <row r="6" spans="1:17" ht="15.75" x14ac:dyDescent="0.25">
      <c r="A6" s="123"/>
      <c r="B6" s="123"/>
      <c r="C6" s="123"/>
      <c r="D6" s="123"/>
      <c r="E6" s="149"/>
      <c r="F6" s="149"/>
      <c r="G6" s="149"/>
      <c r="H6" s="149"/>
      <c r="I6" s="50" t="s">
        <v>10</v>
      </c>
      <c r="J6" s="50" t="s">
        <v>11</v>
      </c>
      <c r="K6" s="50" t="s">
        <v>10</v>
      </c>
      <c r="L6" s="50" t="s">
        <v>11</v>
      </c>
      <c r="M6" s="50" t="s">
        <v>10</v>
      </c>
      <c r="N6" s="50" t="s">
        <v>11</v>
      </c>
      <c r="O6" s="50" t="s">
        <v>12</v>
      </c>
      <c r="P6" s="50" t="s">
        <v>13</v>
      </c>
      <c r="Q6" s="123"/>
    </row>
    <row r="7" spans="1:17" ht="15.75" x14ac:dyDescent="0.25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</row>
    <row r="8" spans="1:17" ht="30" customHeight="1" x14ac:dyDescent="0.25">
      <c r="A8" s="127">
        <v>1</v>
      </c>
      <c r="B8" s="121" t="s">
        <v>27</v>
      </c>
      <c r="C8" s="138" t="s">
        <v>153</v>
      </c>
      <c r="D8" s="72" t="s">
        <v>28</v>
      </c>
      <c r="E8" s="90" t="s">
        <v>127</v>
      </c>
      <c r="F8" s="91" t="s">
        <v>127</v>
      </c>
      <c r="G8" s="91" t="s">
        <v>137</v>
      </c>
      <c r="H8" s="90" t="s">
        <v>127</v>
      </c>
      <c r="I8" s="45">
        <f t="shared" ref="I8:P8" si="0">I16+I27+I31</f>
        <v>155522.79999999999</v>
      </c>
      <c r="J8" s="45">
        <f t="shared" si="0"/>
        <v>153602.4</v>
      </c>
      <c r="K8" s="45">
        <f t="shared" si="0"/>
        <v>183686.69999999998</v>
      </c>
      <c r="L8" s="45">
        <f t="shared" si="0"/>
        <v>99895.200000000012</v>
      </c>
      <c r="M8" s="45">
        <f t="shared" si="0"/>
        <v>226532.09999999998</v>
      </c>
      <c r="N8" s="45">
        <f t="shared" si="0"/>
        <v>226516.39999999997</v>
      </c>
      <c r="O8" s="45">
        <f t="shared" si="0"/>
        <v>104247.1</v>
      </c>
      <c r="P8" s="45">
        <f t="shared" si="0"/>
        <v>104247.1</v>
      </c>
      <c r="Q8" s="72"/>
    </row>
    <row r="9" spans="1:17" ht="15.75" x14ac:dyDescent="0.25">
      <c r="A9" s="128"/>
      <c r="B9" s="122"/>
      <c r="C9" s="139"/>
      <c r="D9" s="72" t="s">
        <v>29</v>
      </c>
      <c r="E9" s="72"/>
      <c r="F9" s="90"/>
      <c r="G9" s="90"/>
      <c r="H9" s="72"/>
      <c r="I9" s="45">
        <f t="shared" ref="I9:J9" si="1">I14+I15+I10+I13+I11+I12</f>
        <v>155522.79999999999</v>
      </c>
      <c r="J9" s="45">
        <f t="shared" si="1"/>
        <v>153602.4</v>
      </c>
      <c r="K9" s="45">
        <f t="shared" ref="K9:N9" si="2">K14+K15+K10+K13+K11+K12</f>
        <v>183686.69999999995</v>
      </c>
      <c r="L9" s="45">
        <f t="shared" si="2"/>
        <v>99895.199999999983</v>
      </c>
      <c r="M9" s="45">
        <f>M14+M15+M10+M13+M11+M12</f>
        <v>226532.09999999998</v>
      </c>
      <c r="N9" s="45">
        <f t="shared" si="2"/>
        <v>226516.39999999997</v>
      </c>
      <c r="O9" s="45">
        <f t="shared" ref="O9:P9" si="3">O14+O15</f>
        <v>104247.1</v>
      </c>
      <c r="P9" s="45">
        <f t="shared" si="3"/>
        <v>104247.1</v>
      </c>
      <c r="Q9" s="72"/>
    </row>
    <row r="10" spans="1:17" ht="53.25" customHeight="1" x14ac:dyDescent="0.25">
      <c r="A10" s="128"/>
      <c r="B10" s="122"/>
      <c r="C10" s="139"/>
      <c r="D10" s="95" t="s">
        <v>179</v>
      </c>
      <c r="E10" s="73" t="s">
        <v>188</v>
      </c>
      <c r="F10" s="91" t="s">
        <v>127</v>
      </c>
      <c r="G10" s="91" t="s">
        <v>127</v>
      </c>
      <c r="H10" s="91" t="s">
        <v>127</v>
      </c>
      <c r="I10" s="45">
        <f t="shared" ref="I10:J10" si="4">I33</f>
        <v>19950.500000000004</v>
      </c>
      <c r="J10" s="45">
        <f t="shared" si="4"/>
        <v>19950.500000000004</v>
      </c>
      <c r="K10" s="45">
        <f>K33</f>
        <v>34245.199999999997</v>
      </c>
      <c r="L10" s="45">
        <f t="shared" ref="K10:N13" si="5">L33</f>
        <v>20330.2</v>
      </c>
      <c r="M10" s="45">
        <f>M33</f>
        <v>56503.7</v>
      </c>
      <c r="N10" s="45">
        <f t="shared" si="5"/>
        <v>56503.7</v>
      </c>
      <c r="O10" s="45">
        <v>0</v>
      </c>
      <c r="P10" s="45">
        <v>0</v>
      </c>
      <c r="Q10" s="72"/>
    </row>
    <row r="11" spans="1:17" ht="36.75" customHeight="1" x14ac:dyDescent="0.25">
      <c r="A11" s="128"/>
      <c r="B11" s="122"/>
      <c r="C11" s="139"/>
      <c r="D11" s="93" t="s">
        <v>223</v>
      </c>
      <c r="E11" s="88" t="s">
        <v>224</v>
      </c>
      <c r="F11" s="90" t="s">
        <v>127</v>
      </c>
      <c r="G11" s="90" t="s">
        <v>127</v>
      </c>
      <c r="H11" s="90" t="s">
        <v>127</v>
      </c>
      <c r="I11" s="45">
        <f t="shared" ref="I11:J11" si="6">I34</f>
        <v>56</v>
      </c>
      <c r="J11" s="45">
        <f t="shared" si="6"/>
        <v>56</v>
      </c>
      <c r="K11" s="45">
        <f t="shared" si="5"/>
        <v>112.5</v>
      </c>
      <c r="L11" s="45">
        <f t="shared" si="5"/>
        <v>67.2</v>
      </c>
      <c r="M11" s="45">
        <f>M34</f>
        <v>133.30000000000001</v>
      </c>
      <c r="N11" s="45">
        <f t="shared" si="5"/>
        <v>133.30000000000001</v>
      </c>
      <c r="O11" s="45">
        <f>O34</f>
        <v>0</v>
      </c>
      <c r="P11" s="45">
        <f>P34</f>
        <v>0</v>
      </c>
      <c r="Q11" s="72"/>
    </row>
    <row r="12" spans="1:17" ht="36" customHeight="1" x14ac:dyDescent="0.25">
      <c r="A12" s="128"/>
      <c r="B12" s="122"/>
      <c r="C12" s="139"/>
      <c r="D12" s="93" t="s">
        <v>225</v>
      </c>
      <c r="E12" s="88" t="s">
        <v>226</v>
      </c>
      <c r="F12" s="90" t="s">
        <v>127</v>
      </c>
      <c r="G12" s="90" t="s">
        <v>127</v>
      </c>
      <c r="H12" s="90" t="s">
        <v>127</v>
      </c>
      <c r="I12" s="45">
        <f t="shared" ref="I12:J12" si="7">I35</f>
        <v>56</v>
      </c>
      <c r="J12" s="45">
        <f t="shared" si="7"/>
        <v>56</v>
      </c>
      <c r="K12" s="45">
        <f t="shared" si="5"/>
        <v>106.89999999999999</v>
      </c>
      <c r="L12" s="45">
        <f t="shared" si="5"/>
        <v>52.2</v>
      </c>
      <c r="M12" s="45">
        <f t="shared" si="5"/>
        <v>125.2</v>
      </c>
      <c r="N12" s="45">
        <f t="shared" si="5"/>
        <v>125.2</v>
      </c>
      <c r="O12" s="45">
        <f>O35</f>
        <v>0</v>
      </c>
      <c r="P12" s="45">
        <f>P35</f>
        <v>0</v>
      </c>
      <c r="Q12" s="72"/>
    </row>
    <row r="13" spans="1:17" ht="66.75" customHeight="1" x14ac:dyDescent="0.25">
      <c r="A13" s="128"/>
      <c r="B13" s="122"/>
      <c r="C13" s="139"/>
      <c r="D13" s="95" t="s">
        <v>174</v>
      </c>
      <c r="E13" s="73" t="s">
        <v>175</v>
      </c>
      <c r="F13" s="91" t="s">
        <v>127</v>
      </c>
      <c r="G13" s="91" t="s">
        <v>127</v>
      </c>
      <c r="H13" s="91" t="s">
        <v>127</v>
      </c>
      <c r="I13" s="45">
        <f t="shared" ref="I13:J13" si="8">I36</f>
        <v>11402</v>
      </c>
      <c r="J13" s="45">
        <f t="shared" si="8"/>
        <v>11402</v>
      </c>
      <c r="K13" s="45">
        <f t="shared" si="5"/>
        <v>12220.6</v>
      </c>
      <c r="L13" s="45">
        <f t="shared" si="5"/>
        <v>7297.7</v>
      </c>
      <c r="M13" s="45">
        <f t="shared" si="5"/>
        <v>26109.699999999997</v>
      </c>
      <c r="N13" s="45">
        <f t="shared" si="5"/>
        <v>26109.699999999997</v>
      </c>
      <c r="O13" s="45">
        <v>0</v>
      </c>
      <c r="P13" s="45">
        <v>0</v>
      </c>
      <c r="Q13" s="72"/>
    </row>
    <row r="14" spans="1:17" ht="47.25" x14ac:dyDescent="0.25">
      <c r="A14" s="128"/>
      <c r="B14" s="122"/>
      <c r="C14" s="139"/>
      <c r="D14" s="95" t="s">
        <v>142</v>
      </c>
      <c r="E14" s="91" t="s">
        <v>128</v>
      </c>
      <c r="F14" s="91" t="s">
        <v>127</v>
      </c>
      <c r="G14" s="91" t="s">
        <v>127</v>
      </c>
      <c r="H14" s="91" t="s">
        <v>127</v>
      </c>
      <c r="I14" s="45">
        <f>I18++I29+I37</f>
        <v>122341.09999999998</v>
      </c>
      <c r="J14" s="45">
        <f>J18++J29+J37</f>
        <v>120420.69999999998</v>
      </c>
      <c r="K14" s="45">
        <f>K18+K29+K37</f>
        <v>133612.69999999998</v>
      </c>
      <c r="L14" s="45">
        <f>L18++L29+L37</f>
        <v>70042</v>
      </c>
      <c r="M14" s="45">
        <f>M18+M29+M37</f>
        <v>138958.9</v>
      </c>
      <c r="N14" s="45">
        <f>N18+N29+N37</f>
        <v>138943.19999999998</v>
      </c>
      <c r="O14" s="45">
        <f>O18++O29+O37</f>
        <v>104247.1</v>
      </c>
      <c r="P14" s="45">
        <f>P18++P29+P37</f>
        <v>104247.1</v>
      </c>
      <c r="Q14" s="72"/>
    </row>
    <row r="15" spans="1:17" ht="37.5" customHeight="1" x14ac:dyDescent="0.25">
      <c r="A15" s="129"/>
      <c r="B15" s="122"/>
      <c r="C15" s="139"/>
      <c r="D15" s="95" t="s">
        <v>185</v>
      </c>
      <c r="E15" s="91" t="s">
        <v>183</v>
      </c>
      <c r="F15" s="91" t="s">
        <v>127</v>
      </c>
      <c r="G15" s="91" t="s">
        <v>127</v>
      </c>
      <c r="H15" s="91" t="s">
        <v>127</v>
      </c>
      <c r="I15" s="45">
        <f t="shared" ref="I15:J15" si="9">I38</f>
        <v>1717.1999999999998</v>
      </c>
      <c r="J15" s="45">
        <f t="shared" si="9"/>
        <v>1717.1999999999998</v>
      </c>
      <c r="K15" s="45">
        <f>K38</f>
        <v>3388.7999999999997</v>
      </c>
      <c r="L15" s="45">
        <f>L38</f>
        <v>2105.9000000000005</v>
      </c>
      <c r="M15" s="45">
        <f t="shared" ref="M15:N15" si="10">M38</f>
        <v>4701.3</v>
      </c>
      <c r="N15" s="45">
        <f t="shared" si="10"/>
        <v>4701.3</v>
      </c>
      <c r="O15" s="45">
        <f>O38</f>
        <v>0</v>
      </c>
      <c r="P15" s="45">
        <f>P38</f>
        <v>0</v>
      </c>
      <c r="Q15" s="72"/>
    </row>
    <row r="16" spans="1:17" ht="23.25" customHeight="1" x14ac:dyDescent="0.25">
      <c r="A16" s="127">
        <v>2</v>
      </c>
      <c r="B16" s="127" t="s">
        <v>30</v>
      </c>
      <c r="C16" s="138" t="s">
        <v>156</v>
      </c>
      <c r="D16" s="72" t="s">
        <v>28</v>
      </c>
      <c r="E16" s="90" t="s">
        <v>127</v>
      </c>
      <c r="F16" s="90" t="s">
        <v>127</v>
      </c>
      <c r="G16" s="91" t="s">
        <v>138</v>
      </c>
      <c r="H16" s="90" t="s">
        <v>127</v>
      </c>
      <c r="I16" s="45">
        <f t="shared" ref="I16:N16" si="11">I17</f>
        <v>89082.299999999988</v>
      </c>
      <c r="J16" s="45">
        <f t="shared" si="11"/>
        <v>87306.4</v>
      </c>
      <c r="K16" s="45">
        <f t="shared" si="11"/>
        <v>98227.299999999988</v>
      </c>
      <c r="L16" s="45">
        <f t="shared" si="11"/>
        <v>53881.4</v>
      </c>
      <c r="M16" s="45">
        <f t="shared" si="11"/>
        <v>100787.5</v>
      </c>
      <c r="N16" s="45">
        <f t="shared" si="11"/>
        <v>100787.5</v>
      </c>
      <c r="O16" s="45">
        <f t="shared" ref="O16:P16" si="12">O17</f>
        <v>71026</v>
      </c>
      <c r="P16" s="45">
        <f t="shared" si="12"/>
        <v>71026</v>
      </c>
      <c r="Q16" s="72"/>
    </row>
    <row r="17" spans="1:17" ht="15.75" x14ac:dyDescent="0.25">
      <c r="A17" s="128"/>
      <c r="B17" s="128"/>
      <c r="C17" s="139"/>
      <c r="D17" s="72" t="s">
        <v>29</v>
      </c>
      <c r="E17" s="72"/>
      <c r="F17" s="90"/>
      <c r="G17" s="90"/>
      <c r="H17" s="72"/>
      <c r="I17" s="45">
        <f t="shared" ref="I17:P17" si="13">I18</f>
        <v>89082.299999999988</v>
      </c>
      <c r="J17" s="45">
        <f t="shared" si="13"/>
        <v>87306.4</v>
      </c>
      <c r="K17" s="45">
        <f t="shared" si="13"/>
        <v>98227.299999999988</v>
      </c>
      <c r="L17" s="45">
        <f t="shared" si="13"/>
        <v>53881.4</v>
      </c>
      <c r="M17" s="45">
        <f t="shared" si="13"/>
        <v>100787.5</v>
      </c>
      <c r="N17" s="45">
        <f t="shared" si="13"/>
        <v>100787.5</v>
      </c>
      <c r="O17" s="45">
        <f t="shared" si="13"/>
        <v>71026</v>
      </c>
      <c r="P17" s="45">
        <f t="shared" si="13"/>
        <v>71026</v>
      </c>
      <c r="Q17" s="72"/>
    </row>
    <row r="18" spans="1:17" ht="48.75" customHeight="1" x14ac:dyDescent="0.25">
      <c r="A18" s="129"/>
      <c r="B18" s="129"/>
      <c r="C18" s="140"/>
      <c r="D18" s="95" t="s">
        <v>142</v>
      </c>
      <c r="E18" s="91" t="s">
        <v>128</v>
      </c>
      <c r="F18" s="90" t="s">
        <v>127</v>
      </c>
      <c r="G18" s="90" t="s">
        <v>127</v>
      </c>
      <c r="H18" s="90" t="s">
        <v>127</v>
      </c>
      <c r="I18" s="45">
        <f>I19+I20+I21+I22+I24+I23+I26+I25</f>
        <v>89082.299999999988</v>
      </c>
      <c r="J18" s="45">
        <f>J19+J20+J21+J22+J24+J23+J26+J25</f>
        <v>87306.4</v>
      </c>
      <c r="K18" s="45">
        <f>K19+K20+K21+K22+K24+K23+K26+K25</f>
        <v>98227.299999999988</v>
      </c>
      <c r="L18" s="45">
        <f>L19+L20+L21+L22+L24+L23+L26+L25</f>
        <v>53881.4</v>
      </c>
      <c r="M18" s="45">
        <f>M19+M20+M21+M22+M24+M23+M26+M25</f>
        <v>100787.5</v>
      </c>
      <c r="N18" s="45">
        <f t="shared" ref="N18" si="14">N19+N20+N21+N22+N24+N23+N26+N25</f>
        <v>100787.5</v>
      </c>
      <c r="O18" s="45">
        <f>O19+O20+O21+O22+O24+O23+O26</f>
        <v>71026</v>
      </c>
      <c r="P18" s="45">
        <f>P19+P20+P21+P22+P24+P23+P26</f>
        <v>71026</v>
      </c>
      <c r="Q18" s="72"/>
    </row>
    <row r="19" spans="1:17" ht="63.75" customHeight="1" x14ac:dyDescent="0.25">
      <c r="A19" s="90">
        <v>3</v>
      </c>
      <c r="B19" s="90" t="s">
        <v>141</v>
      </c>
      <c r="C19" s="94" t="s">
        <v>214</v>
      </c>
      <c r="D19" s="95" t="s">
        <v>142</v>
      </c>
      <c r="E19" s="91" t="s">
        <v>128</v>
      </c>
      <c r="F19" s="90">
        <v>1401</v>
      </c>
      <c r="G19" s="91" t="s">
        <v>143</v>
      </c>
      <c r="H19" s="90">
        <v>511</v>
      </c>
      <c r="I19" s="45">
        <v>13024.7</v>
      </c>
      <c r="J19" s="45">
        <v>13024.7</v>
      </c>
      <c r="K19" s="45">
        <v>14816</v>
      </c>
      <c r="L19" s="45">
        <v>7408.2</v>
      </c>
      <c r="M19" s="45">
        <v>14816</v>
      </c>
      <c r="N19" s="45">
        <v>14816</v>
      </c>
      <c r="O19" s="45">
        <v>11791.9</v>
      </c>
      <c r="P19" s="45">
        <v>11791.9</v>
      </c>
      <c r="Q19" s="72"/>
    </row>
    <row r="20" spans="1:17" ht="46.5" customHeight="1" x14ac:dyDescent="0.25">
      <c r="A20" s="90">
        <v>4</v>
      </c>
      <c r="B20" s="90" t="s">
        <v>144</v>
      </c>
      <c r="C20" s="94" t="s">
        <v>238</v>
      </c>
      <c r="D20" s="95" t="s">
        <v>142</v>
      </c>
      <c r="E20" s="91" t="s">
        <v>128</v>
      </c>
      <c r="F20" s="90">
        <v>1403</v>
      </c>
      <c r="G20" s="91" t="s">
        <v>249</v>
      </c>
      <c r="H20" s="90">
        <v>540</v>
      </c>
      <c r="I20" s="46">
        <v>552.1</v>
      </c>
      <c r="J20" s="46">
        <v>552.1</v>
      </c>
      <c r="K20" s="45">
        <v>1260.3</v>
      </c>
      <c r="L20" s="45">
        <v>1260.3</v>
      </c>
      <c r="M20" s="45">
        <v>1260.3</v>
      </c>
      <c r="N20" s="45">
        <v>1260.3</v>
      </c>
      <c r="O20" s="46">
        <v>0</v>
      </c>
      <c r="P20" s="46">
        <v>0</v>
      </c>
      <c r="Q20" s="72"/>
    </row>
    <row r="21" spans="1:17" ht="47.25" x14ac:dyDescent="0.25">
      <c r="A21" s="90">
        <v>5</v>
      </c>
      <c r="B21" s="90" t="s">
        <v>146</v>
      </c>
      <c r="C21" s="94" t="s">
        <v>215</v>
      </c>
      <c r="D21" s="95" t="s">
        <v>142</v>
      </c>
      <c r="E21" s="91" t="s">
        <v>128</v>
      </c>
      <c r="F21" s="90">
        <v>1401</v>
      </c>
      <c r="G21" s="91" t="s">
        <v>145</v>
      </c>
      <c r="H21" s="90">
        <v>511</v>
      </c>
      <c r="I21" s="96">
        <v>18298.400000000001</v>
      </c>
      <c r="J21" s="96">
        <v>18298.400000000001</v>
      </c>
      <c r="K21" s="45">
        <v>33194.400000000001</v>
      </c>
      <c r="L21" s="45">
        <v>22633</v>
      </c>
      <c r="M21" s="45">
        <v>33194.400000000001</v>
      </c>
      <c r="N21" s="45">
        <v>33194.400000000001</v>
      </c>
      <c r="O21" s="46">
        <v>31534.6</v>
      </c>
      <c r="P21" s="46">
        <v>31534.6</v>
      </c>
      <c r="Q21" s="72"/>
    </row>
    <row r="22" spans="1:17" ht="47.25" x14ac:dyDescent="0.25">
      <c r="A22" s="87">
        <v>6</v>
      </c>
      <c r="B22" s="90" t="s">
        <v>147</v>
      </c>
      <c r="C22" s="92" t="s">
        <v>216</v>
      </c>
      <c r="D22" s="95" t="s">
        <v>142</v>
      </c>
      <c r="E22" s="91" t="s">
        <v>128</v>
      </c>
      <c r="F22" s="90">
        <v>1403</v>
      </c>
      <c r="G22" s="91" t="s">
        <v>148</v>
      </c>
      <c r="H22" s="90">
        <v>540</v>
      </c>
      <c r="I22" s="97">
        <v>53518.7</v>
      </c>
      <c r="J22" s="97">
        <v>51742.8</v>
      </c>
      <c r="K22" s="97">
        <v>40615.699999999997</v>
      </c>
      <c r="L22" s="97">
        <v>17230.7</v>
      </c>
      <c r="M22" s="97">
        <v>41163.5</v>
      </c>
      <c r="N22" s="97">
        <v>41163.5</v>
      </c>
      <c r="O22" s="97">
        <v>27699.5</v>
      </c>
      <c r="P22" s="97">
        <v>27699.5</v>
      </c>
      <c r="Q22" s="72"/>
    </row>
    <row r="23" spans="1:17" ht="63" x14ac:dyDescent="0.25">
      <c r="A23" s="90">
        <v>7</v>
      </c>
      <c r="B23" s="90" t="s">
        <v>255</v>
      </c>
      <c r="C23" s="94" t="s">
        <v>250</v>
      </c>
      <c r="D23" s="95" t="s">
        <v>142</v>
      </c>
      <c r="E23" s="91" t="s">
        <v>128</v>
      </c>
      <c r="F23" s="90">
        <v>1403</v>
      </c>
      <c r="G23" s="91" t="s">
        <v>217</v>
      </c>
      <c r="H23" s="90">
        <v>540</v>
      </c>
      <c r="I23" s="97">
        <v>2333.3000000000002</v>
      </c>
      <c r="J23" s="97">
        <v>2333.3000000000002</v>
      </c>
      <c r="K23" s="97">
        <v>7751.9</v>
      </c>
      <c r="L23" s="97">
        <v>5167.8</v>
      </c>
      <c r="M23" s="97">
        <v>9764.2999999999993</v>
      </c>
      <c r="N23" s="97">
        <v>9764.2999999999993</v>
      </c>
      <c r="O23" s="97">
        <v>0</v>
      </c>
      <c r="P23" s="97">
        <v>0</v>
      </c>
      <c r="Q23" s="72"/>
    </row>
    <row r="24" spans="1:17" ht="64.5" customHeight="1" x14ac:dyDescent="0.25">
      <c r="A24" s="90">
        <v>8</v>
      </c>
      <c r="B24" s="90" t="s">
        <v>168</v>
      </c>
      <c r="C24" s="94" t="s">
        <v>251</v>
      </c>
      <c r="D24" s="95" t="s">
        <v>142</v>
      </c>
      <c r="E24" s="91" t="s">
        <v>128</v>
      </c>
      <c r="F24" s="90">
        <v>1403</v>
      </c>
      <c r="G24" s="91" t="s">
        <v>252</v>
      </c>
      <c r="H24" s="90">
        <v>540</v>
      </c>
      <c r="I24" s="97">
        <v>0</v>
      </c>
      <c r="J24" s="97">
        <v>0</v>
      </c>
      <c r="K24" s="97">
        <v>544</v>
      </c>
      <c r="L24" s="97">
        <v>181.4</v>
      </c>
      <c r="M24" s="97">
        <v>544</v>
      </c>
      <c r="N24" s="97">
        <v>544</v>
      </c>
      <c r="O24" s="97">
        <v>0</v>
      </c>
      <c r="P24" s="97">
        <v>0</v>
      </c>
      <c r="Q24" s="72"/>
    </row>
    <row r="25" spans="1:17" ht="43.5" customHeight="1" x14ac:dyDescent="0.25">
      <c r="A25" s="90">
        <v>9</v>
      </c>
      <c r="B25" s="90" t="s">
        <v>169</v>
      </c>
      <c r="C25" s="94" t="s">
        <v>237</v>
      </c>
      <c r="D25" s="95" t="s">
        <v>142</v>
      </c>
      <c r="E25" s="91" t="s">
        <v>128</v>
      </c>
      <c r="F25" s="90">
        <v>1403</v>
      </c>
      <c r="G25" s="91" t="s">
        <v>248</v>
      </c>
      <c r="H25" s="90">
        <v>540</v>
      </c>
      <c r="I25" s="97">
        <v>182.4</v>
      </c>
      <c r="J25" s="97">
        <v>182.4</v>
      </c>
      <c r="K25" s="97">
        <v>45</v>
      </c>
      <c r="L25" s="97">
        <v>0</v>
      </c>
      <c r="M25" s="97">
        <v>45</v>
      </c>
      <c r="N25" s="97">
        <v>45</v>
      </c>
      <c r="O25" s="97">
        <v>0</v>
      </c>
      <c r="P25" s="97">
        <v>0</v>
      </c>
      <c r="Q25" s="72"/>
    </row>
    <row r="26" spans="1:17" ht="63" x14ac:dyDescent="0.25">
      <c r="A26" s="90">
        <v>10</v>
      </c>
      <c r="B26" s="90" t="s">
        <v>209</v>
      </c>
      <c r="C26" s="94" t="s">
        <v>218</v>
      </c>
      <c r="D26" s="95" t="s">
        <v>142</v>
      </c>
      <c r="E26" s="91" t="s">
        <v>128</v>
      </c>
      <c r="F26" s="90">
        <v>1403</v>
      </c>
      <c r="G26" s="91" t="s">
        <v>220</v>
      </c>
      <c r="H26" s="90">
        <v>540</v>
      </c>
      <c r="I26" s="97">
        <v>1172.7</v>
      </c>
      <c r="J26" s="97">
        <v>1172.7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72"/>
    </row>
    <row r="27" spans="1:17" ht="21" customHeight="1" x14ac:dyDescent="0.25">
      <c r="A27" s="127">
        <v>11</v>
      </c>
      <c r="B27" s="127" t="s">
        <v>117</v>
      </c>
      <c r="C27" s="138" t="s">
        <v>157</v>
      </c>
      <c r="D27" s="72" t="s">
        <v>28</v>
      </c>
      <c r="E27" s="90" t="s">
        <v>127</v>
      </c>
      <c r="F27" s="90" t="s">
        <v>127</v>
      </c>
      <c r="G27" s="91" t="s">
        <v>139</v>
      </c>
      <c r="H27" s="90" t="s">
        <v>127</v>
      </c>
      <c r="I27" s="97">
        <f t="shared" ref="I27:J27" si="15">I28</f>
        <v>0</v>
      </c>
      <c r="J27" s="97">
        <f t="shared" si="15"/>
        <v>0</v>
      </c>
      <c r="K27" s="97">
        <f>K28</f>
        <v>50</v>
      </c>
      <c r="L27" s="97">
        <f>L28</f>
        <v>0</v>
      </c>
      <c r="M27" s="97">
        <f t="shared" ref="M27:N27" si="16">M28</f>
        <v>2.4</v>
      </c>
      <c r="N27" s="97">
        <f t="shared" si="16"/>
        <v>2.4</v>
      </c>
      <c r="O27" s="97">
        <f t="shared" ref="O27:P27" si="17">O28</f>
        <v>50</v>
      </c>
      <c r="P27" s="97">
        <f t="shared" si="17"/>
        <v>50</v>
      </c>
      <c r="Q27" s="72"/>
    </row>
    <row r="28" spans="1:17" ht="15.75" x14ac:dyDescent="0.25">
      <c r="A28" s="128"/>
      <c r="B28" s="128"/>
      <c r="C28" s="139"/>
      <c r="D28" s="72" t="s">
        <v>29</v>
      </c>
      <c r="E28" s="90"/>
      <c r="F28" s="90"/>
      <c r="G28" s="90"/>
      <c r="H28" s="72"/>
      <c r="I28" s="97">
        <f t="shared" ref="I28:J28" si="18">I30</f>
        <v>0</v>
      </c>
      <c r="J28" s="97">
        <f t="shared" si="18"/>
        <v>0</v>
      </c>
      <c r="K28" s="97">
        <f t="shared" ref="K28:P28" si="19">K30</f>
        <v>50</v>
      </c>
      <c r="L28" s="97">
        <f t="shared" si="19"/>
        <v>0</v>
      </c>
      <c r="M28" s="97">
        <f>M30</f>
        <v>2.4</v>
      </c>
      <c r="N28" s="97">
        <f t="shared" si="19"/>
        <v>2.4</v>
      </c>
      <c r="O28" s="97">
        <f t="shared" si="19"/>
        <v>50</v>
      </c>
      <c r="P28" s="97">
        <f t="shared" si="19"/>
        <v>50</v>
      </c>
      <c r="Q28" s="72"/>
    </row>
    <row r="29" spans="1:17" ht="50.25" customHeight="1" x14ac:dyDescent="0.25">
      <c r="A29" s="129"/>
      <c r="B29" s="129"/>
      <c r="C29" s="140"/>
      <c r="D29" s="95" t="s">
        <v>142</v>
      </c>
      <c r="E29" s="91" t="s">
        <v>128</v>
      </c>
      <c r="F29" s="90" t="s">
        <v>127</v>
      </c>
      <c r="G29" s="90" t="s">
        <v>127</v>
      </c>
      <c r="H29" s="90" t="s">
        <v>127</v>
      </c>
      <c r="I29" s="97">
        <v>0</v>
      </c>
      <c r="J29" s="97">
        <v>0</v>
      </c>
      <c r="K29" s="97">
        <f t="shared" ref="K29:P29" si="20">K30</f>
        <v>50</v>
      </c>
      <c r="L29" s="97">
        <f t="shared" si="20"/>
        <v>0</v>
      </c>
      <c r="M29" s="97">
        <v>2.4</v>
      </c>
      <c r="N29" s="97">
        <v>2.4</v>
      </c>
      <c r="O29" s="97">
        <f t="shared" si="20"/>
        <v>50</v>
      </c>
      <c r="P29" s="97">
        <f t="shared" si="20"/>
        <v>50</v>
      </c>
      <c r="Q29" s="72"/>
    </row>
    <row r="30" spans="1:17" ht="47.25" x14ac:dyDescent="0.25">
      <c r="A30" s="87">
        <v>12</v>
      </c>
      <c r="B30" s="87" t="s">
        <v>141</v>
      </c>
      <c r="C30" s="92" t="s">
        <v>221</v>
      </c>
      <c r="D30" s="95" t="s">
        <v>142</v>
      </c>
      <c r="E30" s="91" t="s">
        <v>128</v>
      </c>
      <c r="F30" s="90">
        <v>1301</v>
      </c>
      <c r="G30" s="91" t="s">
        <v>151</v>
      </c>
      <c r="H30" s="90">
        <v>730</v>
      </c>
      <c r="I30" s="97">
        <v>0</v>
      </c>
      <c r="J30" s="97">
        <v>0</v>
      </c>
      <c r="K30" s="97">
        <v>50</v>
      </c>
      <c r="L30" s="97">
        <v>0</v>
      </c>
      <c r="M30" s="97">
        <v>2.4</v>
      </c>
      <c r="N30" s="97">
        <v>2.4</v>
      </c>
      <c r="O30" s="97">
        <v>50</v>
      </c>
      <c r="P30" s="97">
        <v>50</v>
      </c>
      <c r="Q30" s="72"/>
    </row>
    <row r="31" spans="1:17" ht="27" customHeight="1" x14ac:dyDescent="0.25">
      <c r="A31" s="127">
        <v>13</v>
      </c>
      <c r="B31" s="127" t="s">
        <v>103</v>
      </c>
      <c r="C31" s="138" t="s">
        <v>160</v>
      </c>
      <c r="D31" s="72" t="s">
        <v>28</v>
      </c>
      <c r="E31" s="90" t="s">
        <v>127</v>
      </c>
      <c r="F31" s="90" t="s">
        <v>127</v>
      </c>
      <c r="G31" s="91" t="s">
        <v>140</v>
      </c>
      <c r="H31" s="90" t="s">
        <v>127</v>
      </c>
      <c r="I31" s="97">
        <f>I32</f>
        <v>66440.5</v>
      </c>
      <c r="J31" s="97">
        <f t="shared" ref="J31" si="21">J32</f>
        <v>66296</v>
      </c>
      <c r="K31" s="97">
        <f>K32</f>
        <v>85409.4</v>
      </c>
      <c r="L31" s="97">
        <f>L32</f>
        <v>46013.8</v>
      </c>
      <c r="M31" s="97">
        <f t="shared" ref="M31:N31" si="22">M32</f>
        <v>125742.2</v>
      </c>
      <c r="N31" s="97">
        <f t="shared" si="22"/>
        <v>125726.49999999999</v>
      </c>
      <c r="O31" s="97">
        <f t="shared" ref="O31:P31" si="23">O32</f>
        <v>33171.1</v>
      </c>
      <c r="P31" s="97">
        <f t="shared" si="23"/>
        <v>33171.1</v>
      </c>
      <c r="Q31" s="45"/>
    </row>
    <row r="32" spans="1:17" ht="15.75" x14ac:dyDescent="0.25">
      <c r="A32" s="128"/>
      <c r="B32" s="128"/>
      <c r="C32" s="139"/>
      <c r="D32" s="72" t="s">
        <v>29</v>
      </c>
      <c r="E32" s="90"/>
      <c r="F32" s="90"/>
      <c r="G32" s="90"/>
      <c r="H32" s="72"/>
      <c r="I32" s="97">
        <f t="shared" ref="I32:J32" si="24">I37+I38+I36+I33+I34+I35</f>
        <v>66440.5</v>
      </c>
      <c r="J32" s="97">
        <f t="shared" si="24"/>
        <v>66296</v>
      </c>
      <c r="K32" s="97">
        <f>K37+K38+K36+K33+K34+K35</f>
        <v>85409.4</v>
      </c>
      <c r="L32" s="97">
        <f>L37+L38+L36+L33+L34+L35</f>
        <v>46013.8</v>
      </c>
      <c r="M32" s="97">
        <f>M37+M38+M36+M33+M34+M35</f>
        <v>125742.2</v>
      </c>
      <c r="N32" s="97">
        <f t="shared" ref="N32" si="25">N37+N38+N36+N33+N34+N35</f>
        <v>125726.49999999999</v>
      </c>
      <c r="O32" s="97">
        <f t="shared" ref="O32:P32" si="26">O37+O38+O36+O33+O34+O35</f>
        <v>33171.1</v>
      </c>
      <c r="P32" s="97">
        <f t="shared" si="26"/>
        <v>33171.1</v>
      </c>
      <c r="Q32" s="45"/>
    </row>
    <row r="33" spans="1:17" ht="51" customHeight="1" x14ac:dyDescent="0.25">
      <c r="A33" s="128"/>
      <c r="B33" s="128"/>
      <c r="C33" s="139"/>
      <c r="D33" s="95" t="s">
        <v>179</v>
      </c>
      <c r="E33" s="91" t="s">
        <v>188</v>
      </c>
      <c r="F33" s="90" t="s">
        <v>127</v>
      </c>
      <c r="G33" s="90" t="s">
        <v>127</v>
      </c>
      <c r="H33" s="90" t="s">
        <v>127</v>
      </c>
      <c r="I33" s="97">
        <f>I39+I41+I43+I44+I90+I68+I72+I73+I74+I75+I76+I86</f>
        <v>19950.500000000004</v>
      </c>
      <c r="J33" s="97">
        <f>J39+J41+J43+J44+J90+J68+J72+J73+J74+J75+J76+J86</f>
        <v>19950.500000000004</v>
      </c>
      <c r="K33" s="97">
        <f>K39+K41+K43+K44+K90+K40+K42+K68</f>
        <v>34245.199999999997</v>
      </c>
      <c r="L33" s="97">
        <f t="shared" ref="L33:N33" si="27">L39+L41+L43+L44+L90+L40+L42+L68</f>
        <v>20330.2</v>
      </c>
      <c r="M33" s="97">
        <f>M39+M41+M43+M44+M90+M40+M42+M68</f>
        <v>56503.7</v>
      </c>
      <c r="N33" s="97">
        <f t="shared" si="27"/>
        <v>56503.7</v>
      </c>
      <c r="O33" s="97">
        <f>O39+O41+O43+O44+O90+O40+O42</f>
        <v>0</v>
      </c>
      <c r="P33" s="97">
        <f>P39+P41+P43+P44+P90+P40+P42</f>
        <v>0</v>
      </c>
      <c r="Q33" s="45"/>
    </row>
    <row r="34" spans="1:17" ht="15.75" customHeight="1" x14ac:dyDescent="0.25">
      <c r="A34" s="128"/>
      <c r="B34" s="128"/>
      <c r="C34" s="139"/>
      <c r="D34" s="93" t="s">
        <v>223</v>
      </c>
      <c r="E34" s="88" t="s">
        <v>224</v>
      </c>
      <c r="F34" s="90" t="s">
        <v>127</v>
      </c>
      <c r="G34" s="90" t="s">
        <v>127</v>
      </c>
      <c r="H34" s="90" t="s">
        <v>127</v>
      </c>
      <c r="I34" s="97">
        <f t="shared" ref="I34:J34" si="28">I45+I46</f>
        <v>56</v>
      </c>
      <c r="J34" s="97">
        <f t="shared" si="28"/>
        <v>56</v>
      </c>
      <c r="K34" s="97">
        <f>K45+K46</f>
        <v>112.5</v>
      </c>
      <c r="L34" s="97">
        <f>L45+L46</f>
        <v>67.2</v>
      </c>
      <c r="M34" s="97">
        <f>M45+M46</f>
        <v>133.30000000000001</v>
      </c>
      <c r="N34" s="97">
        <f>N45+N46</f>
        <v>133.30000000000001</v>
      </c>
      <c r="O34" s="97">
        <v>0</v>
      </c>
      <c r="P34" s="97">
        <v>0</v>
      </c>
      <c r="Q34" s="45"/>
    </row>
    <row r="35" spans="1:17" ht="15.75" customHeight="1" x14ac:dyDescent="0.25">
      <c r="A35" s="128"/>
      <c r="B35" s="128"/>
      <c r="C35" s="139"/>
      <c r="D35" s="93" t="s">
        <v>225</v>
      </c>
      <c r="E35" s="88" t="s">
        <v>226</v>
      </c>
      <c r="F35" s="90" t="s">
        <v>127</v>
      </c>
      <c r="G35" s="90" t="s">
        <v>127</v>
      </c>
      <c r="H35" s="90" t="s">
        <v>127</v>
      </c>
      <c r="I35" s="97">
        <f t="shared" ref="I35:J35" si="29">I47+I48</f>
        <v>56</v>
      </c>
      <c r="J35" s="97">
        <f t="shared" si="29"/>
        <v>56</v>
      </c>
      <c r="K35" s="97">
        <f>K47+K48</f>
        <v>106.89999999999999</v>
      </c>
      <c r="L35" s="97">
        <f>L47+L48</f>
        <v>52.2</v>
      </c>
      <c r="M35" s="97">
        <f>M47+M48</f>
        <v>125.2</v>
      </c>
      <c r="N35" s="97">
        <f t="shared" ref="N35:P35" si="30">N47+N48</f>
        <v>125.2</v>
      </c>
      <c r="O35" s="97">
        <f t="shared" si="30"/>
        <v>0</v>
      </c>
      <c r="P35" s="97">
        <f t="shared" si="30"/>
        <v>0</v>
      </c>
      <c r="Q35" s="45"/>
    </row>
    <row r="36" spans="1:17" ht="66.75" customHeight="1" x14ac:dyDescent="0.25">
      <c r="A36" s="128"/>
      <c r="B36" s="128"/>
      <c r="C36" s="139"/>
      <c r="D36" s="95" t="s">
        <v>174</v>
      </c>
      <c r="E36" s="91" t="s">
        <v>175</v>
      </c>
      <c r="F36" s="90" t="s">
        <v>127</v>
      </c>
      <c r="G36" s="90" t="s">
        <v>127</v>
      </c>
      <c r="H36" s="90" t="s">
        <v>127</v>
      </c>
      <c r="I36" s="97">
        <f>I49+I50+I51+I52+I53+I54+I55+I91+I92+I70+I71+I77+I78+I79+I87+I88+I89</f>
        <v>11402</v>
      </c>
      <c r="J36" s="97">
        <f>J49+J50+J51+J52+J53+J54+J55+J91+J92+J70+J71+J77+J78+J79+J87+J88+J89</f>
        <v>11402</v>
      </c>
      <c r="K36" s="97">
        <f>K49+K50+K51+K52+K53+K54+K55+K70+K71</f>
        <v>12220.6</v>
      </c>
      <c r="L36" s="97">
        <f>L49+L50+L51+L52+L53+L54+L55+L70+L71</f>
        <v>7297.7</v>
      </c>
      <c r="M36" s="97">
        <f>M49+M50+M51+M52+M53+M54+M55+M70+M71</f>
        <v>26109.699999999997</v>
      </c>
      <c r="N36" s="97">
        <f>N49+N50+N51+N52+N53+N54+N55+N70+N71</f>
        <v>26109.699999999997</v>
      </c>
      <c r="O36" s="97">
        <f t="shared" ref="O36:P36" si="31">O49+O50+O51+O52+O53+O54+O55</f>
        <v>0</v>
      </c>
      <c r="P36" s="97">
        <f t="shared" si="31"/>
        <v>0</v>
      </c>
      <c r="Q36" s="45"/>
    </row>
    <row r="37" spans="1:17" ht="47.25" x14ac:dyDescent="0.25">
      <c r="A37" s="128"/>
      <c r="B37" s="128"/>
      <c r="C37" s="139"/>
      <c r="D37" s="95" t="s">
        <v>142</v>
      </c>
      <c r="E37" s="91" t="s">
        <v>128</v>
      </c>
      <c r="F37" s="90" t="s">
        <v>127</v>
      </c>
      <c r="G37" s="90" t="s">
        <v>127</v>
      </c>
      <c r="H37" s="90" t="s">
        <v>127</v>
      </c>
      <c r="I37" s="97">
        <f>I94+I95+I96+I97+I99+I103+I105+I106+I107+I100+I101+I102+I56+I57+I58+I59+I93+I80+I81+I82+I83</f>
        <v>33258.799999999996</v>
      </c>
      <c r="J37" s="97">
        <f>J94+J95+J96+J97+J99+J103+J105+J106+J107+J100+J101+J102+J56+J57+J58+J59+J93+J80+J81+J82+J83</f>
        <v>33114.299999999996</v>
      </c>
      <c r="K37" s="97">
        <f>K94+K95+K96+K97+K99+K103+K105+K106+K107+K100+K101+K102+K56+K57+K58+K59+K104</f>
        <v>35335.399999999994</v>
      </c>
      <c r="L37" s="97">
        <f t="shared" ref="L37" si="32">L94+L95+L96+L97+L99+L103+L105+L106+L107+L100+L101+L102+L56+L57+L58+L59+L104</f>
        <v>16160.600000000002</v>
      </c>
      <c r="M37" s="97">
        <f>M94+M95+M96+M97+M99+M103+M105+M106+M107+M100+M101+M102+M56+M57+M58+M59+M104+M108+M109</f>
        <v>38168.999999999993</v>
      </c>
      <c r="N37" s="97">
        <f>N94+N95+N96+N97+N99+N103+N105+N106+N107+N100+N101+N102+N56+N57+N58+N59+N104+N108+N109</f>
        <v>38153.299999999996</v>
      </c>
      <c r="O37" s="97">
        <f>O94+O95+O96+O97+O99+O103+O105+O106+O107+O100+O101+O102+O56+O57+O58+O59</f>
        <v>33171.1</v>
      </c>
      <c r="P37" s="97">
        <f>P94+P95+P96+P97+P99+P103+P105+P106+P107+P100+P101+P102+P56+P57+P58+P59</f>
        <v>33171.1</v>
      </c>
      <c r="Q37" s="45"/>
    </row>
    <row r="38" spans="1:17" ht="31.5" x14ac:dyDescent="0.25">
      <c r="A38" s="129"/>
      <c r="B38" s="129"/>
      <c r="C38" s="140"/>
      <c r="D38" s="95" t="s">
        <v>185</v>
      </c>
      <c r="E38" s="90">
        <v>140</v>
      </c>
      <c r="F38" s="90" t="s">
        <v>127</v>
      </c>
      <c r="G38" s="90" t="s">
        <v>127</v>
      </c>
      <c r="H38" s="90" t="s">
        <v>127</v>
      </c>
      <c r="I38" s="97">
        <f>I60+I61+I62+I63+I65+I64+I66+I67+I84+I85</f>
        <v>1717.1999999999998</v>
      </c>
      <c r="J38" s="97">
        <f>J60+J61+J62+J63+J65+J64+J66+J67+J84+J85</f>
        <v>1717.1999999999998</v>
      </c>
      <c r="K38" s="97">
        <f>K60+K61+K62+K63+K65+K64+K66+K67</f>
        <v>3388.7999999999997</v>
      </c>
      <c r="L38" s="97">
        <f t="shared" ref="L38:P38" si="33">L60+L61+L62+L63+L65+L64+L66+L67</f>
        <v>2105.9000000000005</v>
      </c>
      <c r="M38" s="97">
        <f>M60+M61+M62+M63+M65+M64+M66+M67+M84+M85</f>
        <v>4701.3</v>
      </c>
      <c r="N38" s="97">
        <f t="shared" si="33"/>
        <v>4701.3</v>
      </c>
      <c r="O38" s="97">
        <f t="shared" si="33"/>
        <v>0</v>
      </c>
      <c r="P38" s="97">
        <f t="shared" si="33"/>
        <v>0</v>
      </c>
      <c r="Q38" s="45"/>
    </row>
    <row r="39" spans="1:17" ht="15.6" customHeight="1" x14ac:dyDescent="0.25">
      <c r="A39" s="127">
        <v>14</v>
      </c>
      <c r="B39" s="127" t="s">
        <v>141</v>
      </c>
      <c r="C39" s="121" t="s">
        <v>250</v>
      </c>
      <c r="D39" s="141" t="s">
        <v>179</v>
      </c>
      <c r="E39" s="136" t="s">
        <v>188</v>
      </c>
      <c r="F39" s="91" t="s">
        <v>180</v>
      </c>
      <c r="G39" s="136" t="s">
        <v>222</v>
      </c>
      <c r="H39" s="90">
        <v>611</v>
      </c>
      <c r="I39" s="97">
        <v>0</v>
      </c>
      <c r="J39" s="97">
        <v>0</v>
      </c>
      <c r="K39" s="97">
        <v>6637.1</v>
      </c>
      <c r="L39" s="97">
        <v>4423.8</v>
      </c>
      <c r="M39" s="97">
        <v>8662</v>
      </c>
      <c r="N39" s="97">
        <v>8662</v>
      </c>
      <c r="O39" s="97">
        <v>0</v>
      </c>
      <c r="P39" s="97">
        <v>0</v>
      </c>
      <c r="Q39" s="45"/>
    </row>
    <row r="40" spans="1:17" ht="15.6" customHeight="1" x14ac:dyDescent="0.25">
      <c r="A40" s="128"/>
      <c r="B40" s="128"/>
      <c r="C40" s="122"/>
      <c r="D40" s="141"/>
      <c r="E40" s="136"/>
      <c r="F40" s="91" t="s">
        <v>181</v>
      </c>
      <c r="G40" s="136"/>
      <c r="H40" s="90">
        <v>611</v>
      </c>
      <c r="I40" s="97">
        <v>0</v>
      </c>
      <c r="J40" s="97">
        <v>0</v>
      </c>
      <c r="K40" s="97">
        <v>8324.7000000000007</v>
      </c>
      <c r="L40" s="97">
        <v>5550.9</v>
      </c>
      <c r="M40" s="97">
        <v>20329.8</v>
      </c>
      <c r="N40" s="97">
        <v>20329.8</v>
      </c>
      <c r="O40" s="97"/>
      <c r="P40" s="97"/>
      <c r="Q40" s="45"/>
    </row>
    <row r="41" spans="1:17" ht="15.6" customHeight="1" x14ac:dyDescent="0.25">
      <c r="A41" s="128"/>
      <c r="B41" s="128"/>
      <c r="C41" s="122"/>
      <c r="D41" s="141"/>
      <c r="E41" s="136"/>
      <c r="F41" s="91" t="s">
        <v>176</v>
      </c>
      <c r="G41" s="136"/>
      <c r="H41" s="90">
        <v>611</v>
      </c>
      <c r="I41" s="97">
        <v>643.79999999999995</v>
      </c>
      <c r="J41" s="97">
        <v>643.79999999999995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45"/>
    </row>
    <row r="42" spans="1:17" ht="15.6" customHeight="1" x14ac:dyDescent="0.25">
      <c r="A42" s="128"/>
      <c r="B42" s="128"/>
      <c r="C42" s="122"/>
      <c r="D42" s="141"/>
      <c r="E42" s="136"/>
      <c r="F42" s="91" t="s">
        <v>176</v>
      </c>
      <c r="G42" s="136"/>
      <c r="H42" s="90">
        <v>614</v>
      </c>
      <c r="I42" s="97">
        <v>0</v>
      </c>
      <c r="J42" s="97">
        <v>0</v>
      </c>
      <c r="K42" s="97">
        <v>4735.8999999999996</v>
      </c>
      <c r="L42" s="97">
        <v>3156.8</v>
      </c>
      <c r="M42" s="97">
        <v>9019.2000000000007</v>
      </c>
      <c r="N42" s="97">
        <v>9019.2000000000007</v>
      </c>
      <c r="O42" s="97"/>
      <c r="P42" s="97"/>
      <c r="Q42" s="45"/>
    </row>
    <row r="43" spans="1:17" ht="15.6" customHeight="1" x14ac:dyDescent="0.25">
      <c r="A43" s="128"/>
      <c r="B43" s="128"/>
      <c r="C43" s="122"/>
      <c r="D43" s="141"/>
      <c r="E43" s="136"/>
      <c r="F43" s="91" t="s">
        <v>182</v>
      </c>
      <c r="G43" s="136"/>
      <c r="H43" s="90">
        <v>111</v>
      </c>
      <c r="I43" s="97">
        <v>1694.2</v>
      </c>
      <c r="J43" s="97">
        <v>1694.2</v>
      </c>
      <c r="K43" s="97">
        <v>8341.9</v>
      </c>
      <c r="L43" s="97">
        <v>5025.6000000000004</v>
      </c>
      <c r="M43" s="97">
        <v>11372</v>
      </c>
      <c r="N43" s="97">
        <v>11372</v>
      </c>
      <c r="O43" s="97">
        <v>0</v>
      </c>
      <c r="P43" s="97">
        <v>0</v>
      </c>
      <c r="Q43" s="45"/>
    </row>
    <row r="44" spans="1:17" ht="15.6" customHeight="1" x14ac:dyDescent="0.25">
      <c r="A44" s="128"/>
      <c r="B44" s="128"/>
      <c r="C44" s="122"/>
      <c r="D44" s="141"/>
      <c r="E44" s="136"/>
      <c r="F44" s="91" t="s">
        <v>182</v>
      </c>
      <c r="G44" s="136"/>
      <c r="H44" s="90">
        <v>119</v>
      </c>
      <c r="I44" s="97">
        <v>1052.5</v>
      </c>
      <c r="J44" s="97">
        <v>1052.5</v>
      </c>
      <c r="K44" s="97">
        <v>2519.3000000000002</v>
      </c>
      <c r="L44" s="97">
        <v>1364.6</v>
      </c>
      <c r="M44" s="97">
        <v>3434.4</v>
      </c>
      <c r="N44" s="97">
        <v>3434.4</v>
      </c>
      <c r="O44" s="97">
        <v>0</v>
      </c>
      <c r="P44" s="97">
        <v>0</v>
      </c>
      <c r="Q44" s="45"/>
    </row>
    <row r="45" spans="1:17" ht="15.6" customHeight="1" x14ac:dyDescent="0.25">
      <c r="A45" s="128"/>
      <c r="B45" s="128"/>
      <c r="C45" s="122"/>
      <c r="D45" s="138" t="s">
        <v>223</v>
      </c>
      <c r="E45" s="133" t="s">
        <v>224</v>
      </c>
      <c r="F45" s="91" t="s">
        <v>158</v>
      </c>
      <c r="G45" s="136" t="s">
        <v>222</v>
      </c>
      <c r="H45" s="90">
        <v>121</v>
      </c>
      <c r="I45" s="97">
        <v>43</v>
      </c>
      <c r="J45" s="97">
        <v>43</v>
      </c>
      <c r="K45" s="97">
        <v>86.4</v>
      </c>
      <c r="L45" s="97">
        <v>52.5</v>
      </c>
      <c r="M45" s="97">
        <v>102.4</v>
      </c>
      <c r="N45" s="97">
        <v>102.4</v>
      </c>
      <c r="O45" s="97">
        <v>0</v>
      </c>
      <c r="P45" s="97">
        <v>0</v>
      </c>
      <c r="Q45" s="45"/>
    </row>
    <row r="46" spans="1:17" ht="15.6" customHeight="1" x14ac:dyDescent="0.25">
      <c r="A46" s="128"/>
      <c r="B46" s="128"/>
      <c r="C46" s="122"/>
      <c r="D46" s="140"/>
      <c r="E46" s="135"/>
      <c r="F46" s="91" t="s">
        <v>158</v>
      </c>
      <c r="G46" s="136"/>
      <c r="H46" s="90">
        <v>129</v>
      </c>
      <c r="I46" s="97">
        <v>13</v>
      </c>
      <c r="J46" s="97">
        <v>13</v>
      </c>
      <c r="K46" s="97">
        <v>26.1</v>
      </c>
      <c r="L46" s="97">
        <v>14.7</v>
      </c>
      <c r="M46" s="97">
        <v>30.9</v>
      </c>
      <c r="N46" s="97">
        <v>30.9</v>
      </c>
      <c r="O46" s="97">
        <v>0</v>
      </c>
      <c r="P46" s="97">
        <v>0</v>
      </c>
      <c r="Q46" s="45"/>
    </row>
    <row r="47" spans="1:17" ht="15.6" customHeight="1" x14ac:dyDescent="0.25">
      <c r="A47" s="128"/>
      <c r="B47" s="128"/>
      <c r="C47" s="122"/>
      <c r="D47" s="138" t="s">
        <v>225</v>
      </c>
      <c r="E47" s="133" t="s">
        <v>226</v>
      </c>
      <c r="F47" s="136" t="s">
        <v>227</v>
      </c>
      <c r="G47" s="136" t="s">
        <v>222</v>
      </c>
      <c r="H47" s="90">
        <v>121</v>
      </c>
      <c r="I47" s="97">
        <v>43</v>
      </c>
      <c r="J47" s="97">
        <v>43</v>
      </c>
      <c r="K47" s="97">
        <v>82.1</v>
      </c>
      <c r="L47" s="97">
        <v>41</v>
      </c>
      <c r="M47" s="97">
        <v>96.2</v>
      </c>
      <c r="N47" s="97">
        <v>96.2</v>
      </c>
      <c r="O47" s="97">
        <v>0</v>
      </c>
      <c r="P47" s="97">
        <v>0</v>
      </c>
      <c r="Q47" s="45"/>
    </row>
    <row r="48" spans="1:17" ht="15.6" customHeight="1" x14ac:dyDescent="0.25">
      <c r="A48" s="128"/>
      <c r="B48" s="128"/>
      <c r="C48" s="122"/>
      <c r="D48" s="140"/>
      <c r="E48" s="135"/>
      <c r="F48" s="136"/>
      <c r="G48" s="136"/>
      <c r="H48" s="90">
        <v>129</v>
      </c>
      <c r="I48" s="97">
        <v>13</v>
      </c>
      <c r="J48" s="97">
        <v>13</v>
      </c>
      <c r="K48" s="97">
        <v>24.8</v>
      </c>
      <c r="L48" s="97">
        <v>11.2</v>
      </c>
      <c r="M48" s="97">
        <v>29</v>
      </c>
      <c r="N48" s="97">
        <v>29</v>
      </c>
      <c r="O48" s="97">
        <v>0</v>
      </c>
      <c r="P48" s="97">
        <v>0</v>
      </c>
      <c r="Q48" s="45"/>
    </row>
    <row r="49" spans="1:17" ht="17.25" customHeight="1" x14ac:dyDescent="0.25">
      <c r="A49" s="128"/>
      <c r="B49" s="128"/>
      <c r="C49" s="122"/>
      <c r="D49" s="138" t="s">
        <v>174</v>
      </c>
      <c r="E49" s="133" t="s">
        <v>175</v>
      </c>
      <c r="F49" s="91" t="s">
        <v>176</v>
      </c>
      <c r="G49" s="136" t="s">
        <v>222</v>
      </c>
      <c r="H49" s="90">
        <v>611</v>
      </c>
      <c r="I49" s="97">
        <v>207.8</v>
      </c>
      <c r="J49" s="97">
        <v>207.8</v>
      </c>
      <c r="K49" s="97">
        <v>883.1</v>
      </c>
      <c r="L49" s="97">
        <v>588.70000000000005</v>
      </c>
      <c r="M49" s="97">
        <v>2439.6999999999998</v>
      </c>
      <c r="N49" s="97">
        <v>2439.6999999999998</v>
      </c>
      <c r="O49" s="97">
        <v>0</v>
      </c>
      <c r="P49" s="97">
        <v>0</v>
      </c>
      <c r="Q49" s="45"/>
    </row>
    <row r="50" spans="1:17" ht="15.6" customHeight="1" x14ac:dyDescent="0.25">
      <c r="A50" s="128"/>
      <c r="B50" s="128"/>
      <c r="C50" s="122"/>
      <c r="D50" s="139"/>
      <c r="E50" s="134"/>
      <c r="F50" s="91" t="s">
        <v>177</v>
      </c>
      <c r="G50" s="136"/>
      <c r="H50" s="90">
        <v>611</v>
      </c>
      <c r="I50" s="97">
        <v>138.5</v>
      </c>
      <c r="J50" s="97">
        <v>138.5</v>
      </c>
      <c r="K50" s="97">
        <v>450</v>
      </c>
      <c r="L50" s="97">
        <v>300</v>
      </c>
      <c r="M50" s="97">
        <v>587.9</v>
      </c>
      <c r="N50" s="97">
        <v>587.9</v>
      </c>
      <c r="O50" s="97">
        <v>0</v>
      </c>
      <c r="P50" s="97">
        <v>0</v>
      </c>
      <c r="Q50" s="45"/>
    </row>
    <row r="51" spans="1:17" ht="15.6" customHeight="1" x14ac:dyDescent="0.25">
      <c r="A51" s="128"/>
      <c r="B51" s="128"/>
      <c r="C51" s="122"/>
      <c r="D51" s="139"/>
      <c r="E51" s="134"/>
      <c r="F51" s="91" t="s">
        <v>178</v>
      </c>
      <c r="G51" s="136"/>
      <c r="H51" s="90">
        <v>611</v>
      </c>
      <c r="I51" s="97">
        <v>303.8</v>
      </c>
      <c r="J51" s="97">
        <v>303.8</v>
      </c>
      <c r="K51" s="97">
        <v>2075.5</v>
      </c>
      <c r="L51" s="97">
        <v>1383.6</v>
      </c>
      <c r="M51" s="97">
        <v>5891.4</v>
      </c>
      <c r="N51" s="97">
        <v>5891.4</v>
      </c>
      <c r="O51" s="97">
        <v>0</v>
      </c>
      <c r="P51" s="97">
        <v>0</v>
      </c>
      <c r="Q51" s="45"/>
    </row>
    <row r="52" spans="1:17" ht="15.6" customHeight="1" x14ac:dyDescent="0.25">
      <c r="A52" s="128"/>
      <c r="B52" s="128"/>
      <c r="C52" s="122"/>
      <c r="D52" s="139"/>
      <c r="E52" s="134"/>
      <c r="F52" s="91" t="s">
        <v>178</v>
      </c>
      <c r="G52" s="136"/>
      <c r="H52" s="90">
        <v>621</v>
      </c>
      <c r="I52" s="97">
        <v>655.20000000000005</v>
      </c>
      <c r="J52" s="97">
        <v>655.20000000000005</v>
      </c>
      <c r="K52" s="97">
        <v>4572.8</v>
      </c>
      <c r="L52" s="97">
        <v>3048.5</v>
      </c>
      <c r="M52" s="97">
        <v>12012.6</v>
      </c>
      <c r="N52" s="97">
        <v>12012.6</v>
      </c>
      <c r="O52" s="97">
        <v>0</v>
      </c>
      <c r="P52" s="97">
        <v>0</v>
      </c>
      <c r="Q52" s="45"/>
    </row>
    <row r="53" spans="1:17" ht="15.6" customHeight="1" x14ac:dyDescent="0.25">
      <c r="A53" s="128"/>
      <c r="B53" s="128"/>
      <c r="C53" s="122"/>
      <c r="D53" s="139"/>
      <c r="E53" s="134"/>
      <c r="F53" s="91" t="s">
        <v>228</v>
      </c>
      <c r="G53" s="136"/>
      <c r="H53" s="90">
        <v>111</v>
      </c>
      <c r="I53" s="97">
        <v>168.7</v>
      </c>
      <c r="J53" s="97">
        <v>168.7</v>
      </c>
      <c r="K53" s="97">
        <v>483.9</v>
      </c>
      <c r="L53" s="97">
        <v>252.1</v>
      </c>
      <c r="M53" s="97">
        <v>656.7</v>
      </c>
      <c r="N53" s="97">
        <v>656.7</v>
      </c>
      <c r="O53" s="97">
        <v>0</v>
      </c>
      <c r="P53" s="97">
        <v>0</v>
      </c>
      <c r="Q53" s="45"/>
    </row>
    <row r="54" spans="1:17" ht="15.6" customHeight="1" x14ac:dyDescent="0.25">
      <c r="A54" s="128"/>
      <c r="B54" s="128"/>
      <c r="C54" s="122"/>
      <c r="D54" s="139"/>
      <c r="E54" s="134"/>
      <c r="F54" s="91" t="s">
        <v>228</v>
      </c>
      <c r="G54" s="136"/>
      <c r="H54" s="90">
        <v>119</v>
      </c>
      <c r="I54" s="97">
        <v>51</v>
      </c>
      <c r="J54" s="97">
        <v>51</v>
      </c>
      <c r="K54" s="97">
        <v>146.1</v>
      </c>
      <c r="L54" s="97">
        <v>60.5</v>
      </c>
      <c r="M54" s="97">
        <v>198.3</v>
      </c>
      <c r="N54" s="97">
        <v>198.3</v>
      </c>
      <c r="O54" s="97">
        <v>0</v>
      </c>
      <c r="P54" s="97">
        <v>0</v>
      </c>
      <c r="Q54" s="45"/>
    </row>
    <row r="55" spans="1:17" ht="15.6" customHeight="1" x14ac:dyDescent="0.25">
      <c r="A55" s="128"/>
      <c r="B55" s="128"/>
      <c r="C55" s="122"/>
      <c r="D55" s="140"/>
      <c r="E55" s="135"/>
      <c r="F55" s="91" t="s">
        <v>229</v>
      </c>
      <c r="G55" s="136"/>
      <c r="H55" s="90">
        <v>621</v>
      </c>
      <c r="I55" s="97">
        <v>68.5</v>
      </c>
      <c r="J55" s="97">
        <v>68.5</v>
      </c>
      <c r="K55" s="97">
        <v>1383.7</v>
      </c>
      <c r="L55" s="97">
        <v>922.5</v>
      </c>
      <c r="M55" s="97">
        <v>2097.6</v>
      </c>
      <c r="N55" s="97">
        <v>2097.6</v>
      </c>
      <c r="O55" s="97">
        <v>0</v>
      </c>
      <c r="P55" s="97">
        <v>0</v>
      </c>
      <c r="Q55" s="45"/>
    </row>
    <row r="56" spans="1:17" ht="14.25" customHeight="1" x14ac:dyDescent="0.25">
      <c r="A56" s="128"/>
      <c r="B56" s="128"/>
      <c r="C56" s="122"/>
      <c r="D56" s="138" t="s">
        <v>142</v>
      </c>
      <c r="E56" s="133" t="s">
        <v>128</v>
      </c>
      <c r="F56" s="91" t="s">
        <v>158</v>
      </c>
      <c r="G56" s="136" t="s">
        <v>222</v>
      </c>
      <c r="H56" s="90">
        <v>121</v>
      </c>
      <c r="I56" s="97">
        <v>270.8</v>
      </c>
      <c r="J56" s="97">
        <v>270.8</v>
      </c>
      <c r="K56" s="97">
        <v>583.20000000000005</v>
      </c>
      <c r="L56" s="97">
        <v>324</v>
      </c>
      <c r="M56" s="97">
        <v>781.8</v>
      </c>
      <c r="N56" s="97">
        <v>781.8</v>
      </c>
      <c r="O56" s="97">
        <v>0</v>
      </c>
      <c r="P56" s="97">
        <v>0</v>
      </c>
      <c r="Q56" s="45"/>
    </row>
    <row r="57" spans="1:17" ht="14.25" customHeight="1" x14ac:dyDescent="0.25">
      <c r="A57" s="128"/>
      <c r="B57" s="128"/>
      <c r="C57" s="122"/>
      <c r="D57" s="139"/>
      <c r="E57" s="134"/>
      <c r="F57" s="91" t="s">
        <v>158</v>
      </c>
      <c r="G57" s="136"/>
      <c r="H57" s="90">
        <v>129</v>
      </c>
      <c r="I57" s="97">
        <v>81.8</v>
      </c>
      <c r="J57" s="97">
        <v>81.8</v>
      </c>
      <c r="K57" s="97">
        <v>176.1</v>
      </c>
      <c r="L57" s="97">
        <v>97.5</v>
      </c>
      <c r="M57" s="97">
        <v>236.1</v>
      </c>
      <c r="N57" s="97">
        <v>236.1</v>
      </c>
      <c r="O57" s="97">
        <v>0</v>
      </c>
      <c r="P57" s="97">
        <v>0</v>
      </c>
      <c r="Q57" s="45"/>
    </row>
    <row r="58" spans="1:17" ht="14.25" customHeight="1" x14ac:dyDescent="0.25">
      <c r="A58" s="128"/>
      <c r="B58" s="128"/>
      <c r="C58" s="122"/>
      <c r="D58" s="139"/>
      <c r="E58" s="134"/>
      <c r="F58" s="91" t="s">
        <v>159</v>
      </c>
      <c r="G58" s="136" t="s">
        <v>222</v>
      </c>
      <c r="H58" s="90">
        <v>111</v>
      </c>
      <c r="I58" s="97">
        <v>394.9</v>
      </c>
      <c r="J58" s="97">
        <v>394.9</v>
      </c>
      <c r="K58" s="97">
        <v>989.2</v>
      </c>
      <c r="L58" s="97">
        <v>490</v>
      </c>
      <c r="M58" s="97">
        <v>1153</v>
      </c>
      <c r="N58" s="97">
        <v>1153</v>
      </c>
      <c r="O58" s="97">
        <v>0</v>
      </c>
      <c r="P58" s="97">
        <v>0</v>
      </c>
      <c r="Q58" s="45"/>
    </row>
    <row r="59" spans="1:17" ht="14.25" customHeight="1" x14ac:dyDescent="0.25">
      <c r="A59" s="128"/>
      <c r="B59" s="128"/>
      <c r="C59" s="122"/>
      <c r="D59" s="140"/>
      <c r="E59" s="135"/>
      <c r="F59" s="91" t="s">
        <v>159</v>
      </c>
      <c r="G59" s="136"/>
      <c r="H59" s="90">
        <v>119</v>
      </c>
      <c r="I59" s="97">
        <v>119.3</v>
      </c>
      <c r="J59" s="97">
        <v>119.3</v>
      </c>
      <c r="K59" s="97">
        <v>298.8</v>
      </c>
      <c r="L59" s="97">
        <v>129.19999999999999</v>
      </c>
      <c r="M59" s="97">
        <v>348.2</v>
      </c>
      <c r="N59" s="97">
        <v>348.2</v>
      </c>
      <c r="O59" s="97">
        <v>0</v>
      </c>
      <c r="P59" s="97">
        <v>0</v>
      </c>
      <c r="Q59" s="45"/>
    </row>
    <row r="60" spans="1:17" ht="13.5" customHeight="1" x14ac:dyDescent="0.25">
      <c r="A60" s="128"/>
      <c r="B60" s="128"/>
      <c r="C60" s="122"/>
      <c r="D60" s="138" t="s">
        <v>185</v>
      </c>
      <c r="E60" s="133" t="s">
        <v>183</v>
      </c>
      <c r="F60" s="91" t="s">
        <v>230</v>
      </c>
      <c r="G60" s="136" t="s">
        <v>222</v>
      </c>
      <c r="H60" s="90">
        <v>121</v>
      </c>
      <c r="I60" s="97">
        <v>57.2</v>
      </c>
      <c r="J60" s="97">
        <v>57.2</v>
      </c>
      <c r="K60" s="97">
        <v>43.2</v>
      </c>
      <c r="L60" s="97">
        <v>28.8</v>
      </c>
      <c r="M60" s="97">
        <v>54.3</v>
      </c>
      <c r="N60" s="97">
        <v>54.3</v>
      </c>
      <c r="O60" s="97">
        <v>0</v>
      </c>
      <c r="P60" s="97">
        <v>0</v>
      </c>
      <c r="Q60" s="45"/>
    </row>
    <row r="61" spans="1:17" ht="13.5" customHeight="1" x14ac:dyDescent="0.25">
      <c r="A61" s="128"/>
      <c r="B61" s="128"/>
      <c r="C61" s="122"/>
      <c r="D61" s="139"/>
      <c r="E61" s="134"/>
      <c r="F61" s="91" t="s">
        <v>230</v>
      </c>
      <c r="G61" s="136"/>
      <c r="H61" s="90">
        <v>129</v>
      </c>
      <c r="I61" s="97">
        <v>17.3</v>
      </c>
      <c r="J61" s="97">
        <v>17.3</v>
      </c>
      <c r="K61" s="97">
        <v>13</v>
      </c>
      <c r="L61" s="97">
        <v>7.2</v>
      </c>
      <c r="M61" s="97">
        <v>16.399999999999999</v>
      </c>
      <c r="N61" s="97">
        <v>16.399999999999999</v>
      </c>
      <c r="O61" s="97">
        <v>0</v>
      </c>
      <c r="P61" s="97">
        <v>0</v>
      </c>
      <c r="Q61" s="45"/>
    </row>
    <row r="62" spans="1:17" ht="13.5" customHeight="1" x14ac:dyDescent="0.25">
      <c r="A62" s="128"/>
      <c r="B62" s="128"/>
      <c r="C62" s="122"/>
      <c r="D62" s="139"/>
      <c r="E62" s="134"/>
      <c r="F62" s="91" t="s">
        <v>184</v>
      </c>
      <c r="G62" s="136"/>
      <c r="H62" s="90">
        <v>121</v>
      </c>
      <c r="I62" s="97">
        <v>966.6</v>
      </c>
      <c r="J62" s="97">
        <v>966.6</v>
      </c>
      <c r="K62" s="97">
        <v>1976.4</v>
      </c>
      <c r="L62" s="97">
        <v>1250.2</v>
      </c>
      <c r="M62" s="97">
        <v>2761.9</v>
      </c>
      <c r="N62" s="97">
        <v>2761.9</v>
      </c>
      <c r="O62" s="97">
        <v>0</v>
      </c>
      <c r="P62" s="97">
        <v>0</v>
      </c>
      <c r="Q62" s="45"/>
    </row>
    <row r="63" spans="1:17" ht="13.5" customHeight="1" x14ac:dyDescent="0.25">
      <c r="A63" s="128"/>
      <c r="B63" s="128"/>
      <c r="C63" s="122"/>
      <c r="D63" s="139"/>
      <c r="E63" s="134"/>
      <c r="F63" s="91" t="s">
        <v>184</v>
      </c>
      <c r="G63" s="136"/>
      <c r="H63" s="90">
        <v>129</v>
      </c>
      <c r="I63" s="97">
        <v>291.89999999999998</v>
      </c>
      <c r="J63" s="97">
        <v>291.89999999999998</v>
      </c>
      <c r="K63" s="97">
        <v>596.9</v>
      </c>
      <c r="L63" s="97">
        <v>350.7</v>
      </c>
      <c r="M63" s="97">
        <v>833.4</v>
      </c>
      <c r="N63" s="97">
        <v>833.4</v>
      </c>
      <c r="O63" s="97">
        <v>0</v>
      </c>
      <c r="P63" s="97">
        <v>0</v>
      </c>
      <c r="Q63" s="45"/>
    </row>
    <row r="64" spans="1:17" ht="13.5" customHeight="1" x14ac:dyDescent="0.25">
      <c r="A64" s="128"/>
      <c r="B64" s="128"/>
      <c r="C64" s="122"/>
      <c r="D64" s="139"/>
      <c r="E64" s="134"/>
      <c r="F64" s="91" t="s">
        <v>159</v>
      </c>
      <c r="G64" s="136"/>
      <c r="H64" s="90">
        <v>111</v>
      </c>
      <c r="I64" s="97">
        <v>121</v>
      </c>
      <c r="J64" s="97">
        <v>121</v>
      </c>
      <c r="K64" s="97">
        <v>285.10000000000002</v>
      </c>
      <c r="L64" s="97">
        <v>183.7</v>
      </c>
      <c r="M64" s="97">
        <v>436.1</v>
      </c>
      <c r="N64" s="97">
        <v>436.1</v>
      </c>
      <c r="O64" s="97">
        <v>0</v>
      </c>
      <c r="P64" s="97">
        <v>0</v>
      </c>
      <c r="Q64" s="45"/>
    </row>
    <row r="65" spans="1:17" ht="13.5" customHeight="1" x14ac:dyDescent="0.25">
      <c r="A65" s="128"/>
      <c r="B65" s="128"/>
      <c r="C65" s="122"/>
      <c r="D65" s="139"/>
      <c r="E65" s="134"/>
      <c r="F65" s="91" t="s">
        <v>159</v>
      </c>
      <c r="G65" s="136"/>
      <c r="H65" s="90">
        <v>119</v>
      </c>
      <c r="I65" s="97">
        <v>36.6</v>
      </c>
      <c r="J65" s="97">
        <v>36.6</v>
      </c>
      <c r="K65" s="97">
        <v>86.1</v>
      </c>
      <c r="L65" s="97">
        <v>57.5</v>
      </c>
      <c r="M65" s="97">
        <v>131.69999999999999</v>
      </c>
      <c r="N65" s="97">
        <v>131.69999999999999</v>
      </c>
      <c r="O65" s="97">
        <v>0</v>
      </c>
      <c r="P65" s="97">
        <v>0</v>
      </c>
      <c r="Q65" s="45"/>
    </row>
    <row r="66" spans="1:17" ht="13.5" customHeight="1" x14ac:dyDescent="0.25">
      <c r="A66" s="128"/>
      <c r="B66" s="128"/>
      <c r="C66" s="122"/>
      <c r="D66" s="139"/>
      <c r="E66" s="134"/>
      <c r="F66" s="91" t="s">
        <v>231</v>
      </c>
      <c r="G66" s="136"/>
      <c r="H66" s="90">
        <v>111</v>
      </c>
      <c r="I66" s="97">
        <v>84.6</v>
      </c>
      <c r="J66" s="97">
        <v>84.6</v>
      </c>
      <c r="K66" s="97">
        <v>298.10000000000002</v>
      </c>
      <c r="L66" s="97">
        <v>179</v>
      </c>
      <c r="M66" s="97">
        <v>359.1</v>
      </c>
      <c r="N66" s="97">
        <v>359.1</v>
      </c>
      <c r="O66" s="97">
        <v>0</v>
      </c>
      <c r="P66" s="97">
        <v>0</v>
      </c>
      <c r="Q66" s="45"/>
    </row>
    <row r="67" spans="1:17" ht="13.5" customHeight="1" x14ac:dyDescent="0.25">
      <c r="A67" s="129"/>
      <c r="B67" s="129"/>
      <c r="C67" s="123"/>
      <c r="D67" s="140"/>
      <c r="E67" s="135"/>
      <c r="F67" s="91" t="s">
        <v>231</v>
      </c>
      <c r="G67" s="136"/>
      <c r="H67" s="90">
        <v>119</v>
      </c>
      <c r="I67" s="97">
        <v>25.6</v>
      </c>
      <c r="J67" s="97">
        <v>25.6</v>
      </c>
      <c r="K67" s="97">
        <v>90</v>
      </c>
      <c r="L67" s="97">
        <v>48.8</v>
      </c>
      <c r="M67" s="97">
        <v>108.4</v>
      </c>
      <c r="N67" s="97">
        <v>108.4</v>
      </c>
      <c r="O67" s="97">
        <v>0</v>
      </c>
      <c r="P67" s="97">
        <v>0</v>
      </c>
      <c r="Q67" s="45"/>
    </row>
    <row r="68" spans="1:17" ht="15" customHeight="1" x14ac:dyDescent="0.25">
      <c r="A68" s="137">
        <v>15</v>
      </c>
      <c r="B68" s="137" t="s">
        <v>144</v>
      </c>
      <c r="C68" s="151" t="s">
        <v>251</v>
      </c>
      <c r="D68" s="121" t="s">
        <v>179</v>
      </c>
      <c r="E68" s="133" t="s">
        <v>188</v>
      </c>
      <c r="F68" s="133" t="s">
        <v>181</v>
      </c>
      <c r="G68" s="136" t="s">
        <v>253</v>
      </c>
      <c r="H68" s="127">
        <v>611</v>
      </c>
      <c r="I68" s="153">
        <v>0</v>
      </c>
      <c r="J68" s="153">
        <v>0</v>
      </c>
      <c r="K68" s="153">
        <v>2426</v>
      </c>
      <c r="L68" s="153">
        <v>808.5</v>
      </c>
      <c r="M68" s="153">
        <v>2426</v>
      </c>
      <c r="N68" s="153">
        <v>2426</v>
      </c>
      <c r="O68" s="97">
        <v>0</v>
      </c>
      <c r="P68" s="97">
        <v>0</v>
      </c>
      <c r="Q68" s="45"/>
    </row>
    <row r="69" spans="1:17" ht="15" customHeight="1" x14ac:dyDescent="0.25">
      <c r="A69" s="137"/>
      <c r="B69" s="137"/>
      <c r="C69" s="151"/>
      <c r="D69" s="122"/>
      <c r="E69" s="135"/>
      <c r="F69" s="135"/>
      <c r="G69" s="136"/>
      <c r="H69" s="129"/>
      <c r="I69" s="157"/>
      <c r="J69" s="157"/>
      <c r="K69" s="157"/>
      <c r="L69" s="157"/>
      <c r="M69" s="154"/>
      <c r="N69" s="154"/>
      <c r="O69" s="97">
        <v>0</v>
      </c>
      <c r="P69" s="97">
        <v>0</v>
      </c>
      <c r="Q69" s="45"/>
    </row>
    <row r="70" spans="1:17" ht="15" customHeight="1" x14ac:dyDescent="0.25">
      <c r="A70" s="137"/>
      <c r="B70" s="137"/>
      <c r="C70" s="151"/>
      <c r="D70" s="122"/>
      <c r="E70" s="136" t="s">
        <v>175</v>
      </c>
      <c r="F70" s="91" t="s">
        <v>177</v>
      </c>
      <c r="G70" s="136"/>
      <c r="H70" s="90">
        <v>611</v>
      </c>
      <c r="I70" s="97">
        <v>0</v>
      </c>
      <c r="J70" s="97">
        <v>0</v>
      </c>
      <c r="K70" s="97">
        <v>899.8</v>
      </c>
      <c r="L70" s="97">
        <v>299.89999999999998</v>
      </c>
      <c r="M70" s="97">
        <v>899.8</v>
      </c>
      <c r="N70" s="97">
        <v>899.8</v>
      </c>
      <c r="O70" s="97">
        <v>0</v>
      </c>
      <c r="P70" s="97">
        <v>0</v>
      </c>
      <c r="Q70" s="45"/>
    </row>
    <row r="71" spans="1:17" ht="15" customHeight="1" x14ac:dyDescent="0.25">
      <c r="A71" s="137"/>
      <c r="B71" s="137"/>
      <c r="C71" s="151"/>
      <c r="D71" s="123"/>
      <c r="E71" s="136"/>
      <c r="F71" s="91" t="s">
        <v>229</v>
      </c>
      <c r="G71" s="136"/>
      <c r="H71" s="90">
        <v>621</v>
      </c>
      <c r="I71" s="97">
        <v>0</v>
      </c>
      <c r="J71" s="97">
        <v>0</v>
      </c>
      <c r="K71" s="97">
        <v>1325.7</v>
      </c>
      <c r="L71" s="97">
        <v>441.9</v>
      </c>
      <c r="M71" s="97">
        <v>1325.7</v>
      </c>
      <c r="N71" s="97">
        <v>1325.7</v>
      </c>
      <c r="O71" s="97">
        <v>0</v>
      </c>
      <c r="P71" s="97">
        <v>0</v>
      </c>
      <c r="Q71" s="45"/>
    </row>
    <row r="72" spans="1:17" ht="15" customHeight="1" x14ac:dyDescent="0.25">
      <c r="A72" s="127">
        <v>16</v>
      </c>
      <c r="B72" s="127" t="s">
        <v>146</v>
      </c>
      <c r="C72" s="121" t="s">
        <v>218</v>
      </c>
      <c r="D72" s="130" t="s">
        <v>179</v>
      </c>
      <c r="E72" s="136" t="s">
        <v>188</v>
      </c>
      <c r="F72" s="91" t="s">
        <v>180</v>
      </c>
      <c r="G72" s="136" t="s">
        <v>254</v>
      </c>
      <c r="H72" s="90">
        <v>611</v>
      </c>
      <c r="I72" s="97">
        <v>2130.8000000000002</v>
      </c>
      <c r="J72" s="97">
        <v>2130.8000000000002</v>
      </c>
      <c r="K72" s="97">
        <v>0</v>
      </c>
      <c r="L72" s="97">
        <v>0</v>
      </c>
      <c r="M72" s="97">
        <v>0</v>
      </c>
      <c r="N72" s="97">
        <v>0</v>
      </c>
      <c r="O72" s="97">
        <v>0</v>
      </c>
      <c r="P72" s="97">
        <v>0</v>
      </c>
      <c r="Q72" s="45"/>
    </row>
    <row r="73" spans="1:17" ht="15" customHeight="1" x14ac:dyDescent="0.25">
      <c r="A73" s="128"/>
      <c r="B73" s="128"/>
      <c r="C73" s="122"/>
      <c r="D73" s="130"/>
      <c r="E73" s="136"/>
      <c r="F73" s="91" t="s">
        <v>181</v>
      </c>
      <c r="G73" s="136"/>
      <c r="H73" s="90">
        <v>611</v>
      </c>
      <c r="I73" s="97">
        <v>9632.2000000000007</v>
      </c>
      <c r="J73" s="97">
        <v>9632.2000000000007</v>
      </c>
      <c r="K73" s="97">
        <v>0</v>
      </c>
      <c r="L73" s="97">
        <v>0</v>
      </c>
      <c r="M73" s="97">
        <v>0</v>
      </c>
      <c r="N73" s="97">
        <v>0</v>
      </c>
      <c r="O73" s="97">
        <v>0</v>
      </c>
      <c r="P73" s="97">
        <v>0</v>
      </c>
      <c r="Q73" s="45"/>
    </row>
    <row r="74" spans="1:17" ht="15" customHeight="1" x14ac:dyDescent="0.25">
      <c r="A74" s="128"/>
      <c r="B74" s="128"/>
      <c r="C74" s="122"/>
      <c r="D74" s="130"/>
      <c r="E74" s="136"/>
      <c r="F74" s="91" t="s">
        <v>176</v>
      </c>
      <c r="G74" s="136"/>
      <c r="H74" s="90">
        <v>614</v>
      </c>
      <c r="I74" s="97">
        <v>925.4</v>
      </c>
      <c r="J74" s="97">
        <v>925.4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45"/>
    </row>
    <row r="75" spans="1:17" ht="15" customHeight="1" x14ac:dyDescent="0.25">
      <c r="A75" s="128"/>
      <c r="B75" s="128"/>
      <c r="C75" s="122"/>
      <c r="D75" s="130"/>
      <c r="E75" s="136"/>
      <c r="F75" s="91" t="s">
        <v>182</v>
      </c>
      <c r="G75" s="136"/>
      <c r="H75" s="90">
        <v>111</v>
      </c>
      <c r="I75" s="97">
        <v>2241.5</v>
      </c>
      <c r="J75" s="97">
        <v>2241.5</v>
      </c>
      <c r="K75" s="97">
        <v>0</v>
      </c>
      <c r="L75" s="97">
        <v>0</v>
      </c>
      <c r="M75" s="97">
        <v>0</v>
      </c>
      <c r="N75" s="97">
        <v>0</v>
      </c>
      <c r="O75" s="97">
        <v>0</v>
      </c>
      <c r="P75" s="97">
        <v>0</v>
      </c>
      <c r="Q75" s="45"/>
    </row>
    <row r="76" spans="1:17" ht="15" customHeight="1" x14ac:dyDescent="0.25">
      <c r="A76" s="128"/>
      <c r="B76" s="128"/>
      <c r="C76" s="122"/>
      <c r="D76" s="130"/>
      <c r="E76" s="136"/>
      <c r="F76" s="91" t="s">
        <v>182</v>
      </c>
      <c r="G76" s="136"/>
      <c r="H76" s="90">
        <v>119</v>
      </c>
      <c r="I76" s="97">
        <v>676.9</v>
      </c>
      <c r="J76" s="97">
        <v>676.9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v>0</v>
      </c>
      <c r="Q76" s="45"/>
    </row>
    <row r="77" spans="1:17" ht="15" customHeight="1" x14ac:dyDescent="0.25">
      <c r="A77" s="128"/>
      <c r="B77" s="128"/>
      <c r="C77" s="122"/>
      <c r="D77" s="130" t="s">
        <v>174</v>
      </c>
      <c r="E77" s="136" t="s">
        <v>175</v>
      </c>
      <c r="F77" s="91" t="s">
        <v>176</v>
      </c>
      <c r="G77" s="136"/>
      <c r="H77" s="90">
        <v>611</v>
      </c>
      <c r="I77" s="97">
        <v>103.6</v>
      </c>
      <c r="J77" s="97">
        <v>103.6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45"/>
    </row>
    <row r="78" spans="1:17" ht="15" customHeight="1" x14ac:dyDescent="0.25">
      <c r="A78" s="128"/>
      <c r="B78" s="128"/>
      <c r="C78" s="122"/>
      <c r="D78" s="130"/>
      <c r="E78" s="136"/>
      <c r="F78" s="91" t="s">
        <v>177</v>
      </c>
      <c r="G78" s="136"/>
      <c r="H78" s="90">
        <v>611</v>
      </c>
      <c r="I78" s="97">
        <v>63.9</v>
      </c>
      <c r="J78" s="97">
        <v>63.9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45"/>
    </row>
    <row r="79" spans="1:17" ht="15" customHeight="1" x14ac:dyDescent="0.25">
      <c r="A79" s="128"/>
      <c r="B79" s="128"/>
      <c r="C79" s="122"/>
      <c r="D79" s="130"/>
      <c r="E79" s="136"/>
      <c r="F79" s="91" t="s">
        <v>229</v>
      </c>
      <c r="G79" s="136"/>
      <c r="H79" s="90">
        <v>621</v>
      </c>
      <c r="I79" s="97">
        <v>574.20000000000005</v>
      </c>
      <c r="J79" s="97">
        <v>574.20000000000005</v>
      </c>
      <c r="K79" s="97">
        <v>0</v>
      </c>
      <c r="L79" s="97">
        <v>0</v>
      </c>
      <c r="M79" s="97">
        <v>0</v>
      </c>
      <c r="N79" s="97">
        <v>0</v>
      </c>
      <c r="O79" s="97">
        <v>0</v>
      </c>
      <c r="P79" s="97">
        <v>0</v>
      </c>
      <c r="Q79" s="45"/>
    </row>
    <row r="80" spans="1:17" ht="15" customHeight="1" x14ac:dyDescent="0.25">
      <c r="A80" s="128"/>
      <c r="B80" s="128"/>
      <c r="C80" s="122"/>
      <c r="D80" s="130" t="s">
        <v>142</v>
      </c>
      <c r="E80" s="136" t="s">
        <v>128</v>
      </c>
      <c r="F80" s="91" t="s">
        <v>158</v>
      </c>
      <c r="G80" s="136"/>
      <c r="H80" s="90">
        <v>121</v>
      </c>
      <c r="I80" s="97">
        <v>7.4</v>
      </c>
      <c r="J80" s="97">
        <v>7.4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45"/>
    </row>
    <row r="81" spans="1:17" ht="15" customHeight="1" x14ac:dyDescent="0.25">
      <c r="A81" s="128"/>
      <c r="B81" s="128"/>
      <c r="C81" s="122"/>
      <c r="D81" s="130"/>
      <c r="E81" s="136"/>
      <c r="F81" s="91" t="s">
        <v>158</v>
      </c>
      <c r="G81" s="136"/>
      <c r="H81" s="90">
        <v>129</v>
      </c>
      <c r="I81" s="97">
        <v>2.2000000000000002</v>
      </c>
      <c r="J81" s="97">
        <v>2.2000000000000002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45"/>
    </row>
    <row r="82" spans="1:17" ht="15" customHeight="1" x14ac:dyDescent="0.25">
      <c r="A82" s="128"/>
      <c r="B82" s="128"/>
      <c r="C82" s="122"/>
      <c r="D82" s="130"/>
      <c r="E82" s="136"/>
      <c r="F82" s="91" t="s">
        <v>159</v>
      </c>
      <c r="G82" s="136"/>
      <c r="H82" s="90">
        <v>111</v>
      </c>
      <c r="I82" s="97">
        <v>10</v>
      </c>
      <c r="J82" s="97">
        <v>10</v>
      </c>
      <c r="K82" s="97">
        <v>0</v>
      </c>
      <c r="L82" s="97">
        <v>0</v>
      </c>
      <c r="M82" s="97">
        <v>0</v>
      </c>
      <c r="N82" s="97">
        <v>0</v>
      </c>
      <c r="O82" s="97">
        <v>0</v>
      </c>
      <c r="P82" s="97">
        <v>0</v>
      </c>
      <c r="Q82" s="45"/>
    </row>
    <row r="83" spans="1:17" ht="15" customHeight="1" x14ac:dyDescent="0.25">
      <c r="A83" s="128"/>
      <c r="B83" s="128"/>
      <c r="C83" s="122"/>
      <c r="D83" s="130"/>
      <c r="E83" s="136"/>
      <c r="F83" s="91" t="s">
        <v>159</v>
      </c>
      <c r="G83" s="136"/>
      <c r="H83" s="90">
        <v>119</v>
      </c>
      <c r="I83" s="97">
        <v>3</v>
      </c>
      <c r="J83" s="97">
        <v>3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45"/>
    </row>
    <row r="84" spans="1:17" ht="15" customHeight="1" x14ac:dyDescent="0.25">
      <c r="A84" s="128"/>
      <c r="B84" s="87"/>
      <c r="C84" s="122"/>
      <c r="D84" s="131" t="s">
        <v>185</v>
      </c>
      <c r="E84" s="133" t="s">
        <v>183</v>
      </c>
      <c r="F84" s="91" t="s">
        <v>184</v>
      </c>
      <c r="G84" s="136"/>
      <c r="H84" s="90">
        <v>121</v>
      </c>
      <c r="I84" s="97">
        <v>89.4</v>
      </c>
      <c r="J84" s="97">
        <v>89.4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45"/>
    </row>
    <row r="85" spans="1:17" ht="15" customHeight="1" x14ac:dyDescent="0.25">
      <c r="A85" s="129"/>
      <c r="B85" s="87"/>
      <c r="C85" s="123"/>
      <c r="D85" s="132"/>
      <c r="E85" s="135"/>
      <c r="F85" s="91" t="s">
        <v>184</v>
      </c>
      <c r="G85" s="136"/>
      <c r="H85" s="90">
        <v>129</v>
      </c>
      <c r="I85" s="97">
        <v>27</v>
      </c>
      <c r="J85" s="97">
        <v>27</v>
      </c>
      <c r="K85" s="97">
        <v>0</v>
      </c>
      <c r="L85" s="97">
        <v>0</v>
      </c>
      <c r="M85" s="97">
        <v>0</v>
      </c>
      <c r="N85" s="97">
        <v>0</v>
      </c>
      <c r="O85" s="97">
        <v>0</v>
      </c>
      <c r="P85" s="97">
        <v>0</v>
      </c>
      <c r="Q85" s="45"/>
    </row>
    <row r="86" spans="1:17" ht="15" customHeight="1" x14ac:dyDescent="0.25">
      <c r="A86" s="127">
        <v>17</v>
      </c>
      <c r="B86" s="137" t="s">
        <v>147</v>
      </c>
      <c r="C86" s="151" t="s">
        <v>256</v>
      </c>
      <c r="D86" s="95" t="s">
        <v>179</v>
      </c>
      <c r="E86" s="91" t="s">
        <v>188</v>
      </c>
      <c r="F86" s="91" t="s">
        <v>176</v>
      </c>
      <c r="G86" s="133" t="s">
        <v>257</v>
      </c>
      <c r="H86" s="90">
        <v>614</v>
      </c>
      <c r="I86" s="97">
        <v>953.2</v>
      </c>
      <c r="J86" s="97">
        <v>953.2</v>
      </c>
      <c r="K86" s="97">
        <v>0</v>
      </c>
      <c r="L86" s="97">
        <v>0</v>
      </c>
      <c r="M86" s="97">
        <v>0</v>
      </c>
      <c r="N86" s="97">
        <v>0</v>
      </c>
      <c r="O86" s="97">
        <v>0</v>
      </c>
      <c r="P86" s="97">
        <v>0</v>
      </c>
      <c r="Q86" s="45"/>
    </row>
    <row r="87" spans="1:17" ht="15" customHeight="1" x14ac:dyDescent="0.25">
      <c r="A87" s="128"/>
      <c r="B87" s="137"/>
      <c r="C87" s="151"/>
      <c r="D87" s="131" t="s">
        <v>174</v>
      </c>
      <c r="E87" s="133" t="s">
        <v>175</v>
      </c>
      <c r="F87" s="91" t="s">
        <v>176</v>
      </c>
      <c r="G87" s="134"/>
      <c r="H87" s="90">
        <v>611</v>
      </c>
      <c r="I87" s="97">
        <v>263.39999999999998</v>
      </c>
      <c r="J87" s="97">
        <v>263.39999999999998</v>
      </c>
      <c r="K87" s="97">
        <v>0</v>
      </c>
      <c r="L87" s="97">
        <v>0</v>
      </c>
      <c r="M87" s="97">
        <v>0</v>
      </c>
      <c r="N87" s="97">
        <v>0</v>
      </c>
      <c r="O87" s="97">
        <v>0</v>
      </c>
      <c r="P87" s="97">
        <v>0</v>
      </c>
      <c r="Q87" s="45"/>
    </row>
    <row r="88" spans="1:17" ht="15" customHeight="1" x14ac:dyDescent="0.25">
      <c r="A88" s="128"/>
      <c r="B88" s="137"/>
      <c r="C88" s="151"/>
      <c r="D88" s="152"/>
      <c r="E88" s="134"/>
      <c r="F88" s="91" t="s">
        <v>178</v>
      </c>
      <c r="G88" s="134"/>
      <c r="H88" s="90">
        <v>611</v>
      </c>
      <c r="I88" s="97">
        <v>1648.3</v>
      </c>
      <c r="J88" s="97">
        <v>1648.3</v>
      </c>
      <c r="K88" s="97">
        <v>0</v>
      </c>
      <c r="L88" s="97">
        <v>0</v>
      </c>
      <c r="M88" s="97">
        <v>0</v>
      </c>
      <c r="N88" s="97">
        <v>0</v>
      </c>
      <c r="O88" s="97">
        <v>0</v>
      </c>
      <c r="P88" s="97">
        <v>0</v>
      </c>
      <c r="Q88" s="45"/>
    </row>
    <row r="89" spans="1:17" ht="15" customHeight="1" x14ac:dyDescent="0.25">
      <c r="A89" s="129"/>
      <c r="B89" s="137"/>
      <c r="C89" s="151"/>
      <c r="D89" s="132"/>
      <c r="E89" s="135"/>
      <c r="F89" s="91" t="s">
        <v>178</v>
      </c>
      <c r="G89" s="135"/>
      <c r="H89" s="90">
        <v>621</v>
      </c>
      <c r="I89" s="97">
        <v>3679.3</v>
      </c>
      <c r="J89" s="97">
        <v>3679.3</v>
      </c>
      <c r="K89" s="97">
        <v>0</v>
      </c>
      <c r="L89" s="97">
        <v>0</v>
      </c>
      <c r="M89" s="97">
        <v>0</v>
      </c>
      <c r="N89" s="97">
        <v>0</v>
      </c>
      <c r="O89" s="97">
        <v>0</v>
      </c>
      <c r="P89" s="97">
        <v>0</v>
      </c>
      <c r="Q89" s="45"/>
    </row>
    <row r="90" spans="1:17" ht="51.75" customHeight="1" x14ac:dyDescent="0.25">
      <c r="A90" s="127">
        <v>18</v>
      </c>
      <c r="B90" s="127" t="s">
        <v>255</v>
      </c>
      <c r="C90" s="121" t="s">
        <v>232</v>
      </c>
      <c r="D90" s="95" t="s">
        <v>179</v>
      </c>
      <c r="E90" s="91" t="s">
        <v>188</v>
      </c>
      <c r="F90" s="88" t="s">
        <v>182</v>
      </c>
      <c r="G90" s="91" t="s">
        <v>264</v>
      </c>
      <c r="H90" s="90">
        <v>244</v>
      </c>
      <c r="I90" s="97">
        <v>0</v>
      </c>
      <c r="J90" s="97">
        <v>0</v>
      </c>
      <c r="K90" s="97">
        <v>1260.3</v>
      </c>
      <c r="L90" s="97">
        <v>0</v>
      </c>
      <c r="M90" s="97">
        <v>1260.3</v>
      </c>
      <c r="N90" s="97">
        <v>1260.3</v>
      </c>
      <c r="O90" s="97">
        <v>0</v>
      </c>
      <c r="P90" s="97">
        <v>0</v>
      </c>
      <c r="Q90" s="45"/>
    </row>
    <row r="91" spans="1:17" ht="73.5" customHeight="1" x14ac:dyDescent="0.25">
      <c r="A91" s="129"/>
      <c r="B91" s="129"/>
      <c r="C91" s="123"/>
      <c r="D91" s="95" t="s">
        <v>174</v>
      </c>
      <c r="E91" s="91" t="s">
        <v>175</v>
      </c>
      <c r="F91" s="88" t="s">
        <v>178</v>
      </c>
      <c r="G91" s="91" t="s">
        <v>233</v>
      </c>
      <c r="H91" s="90">
        <v>622</v>
      </c>
      <c r="I91" s="97">
        <v>551.79999999999995</v>
      </c>
      <c r="J91" s="97">
        <v>551.79999999999995</v>
      </c>
      <c r="K91" s="97">
        <v>0</v>
      </c>
      <c r="L91" s="97">
        <v>0</v>
      </c>
      <c r="M91" s="97">
        <v>0</v>
      </c>
      <c r="N91" s="97">
        <v>0</v>
      </c>
      <c r="O91" s="97">
        <v>0</v>
      </c>
      <c r="P91" s="97">
        <v>0</v>
      </c>
      <c r="Q91" s="45"/>
    </row>
    <row r="92" spans="1:17" ht="83.25" customHeight="1" x14ac:dyDescent="0.25">
      <c r="A92" s="86">
        <v>19</v>
      </c>
      <c r="B92" s="90" t="s">
        <v>168</v>
      </c>
      <c r="C92" s="85" t="s">
        <v>246</v>
      </c>
      <c r="D92" s="95" t="s">
        <v>174</v>
      </c>
      <c r="E92" s="91" t="s">
        <v>175</v>
      </c>
      <c r="F92" s="88" t="s">
        <v>178</v>
      </c>
      <c r="G92" s="91" t="s">
        <v>247</v>
      </c>
      <c r="H92" s="90">
        <v>621</v>
      </c>
      <c r="I92" s="97">
        <v>2924</v>
      </c>
      <c r="J92" s="97">
        <v>2924</v>
      </c>
      <c r="K92" s="97">
        <v>0</v>
      </c>
      <c r="L92" s="97">
        <v>0</v>
      </c>
      <c r="M92" s="97">
        <v>0</v>
      </c>
      <c r="N92" s="97">
        <v>0</v>
      </c>
      <c r="O92" s="97">
        <v>0</v>
      </c>
      <c r="P92" s="97">
        <v>0</v>
      </c>
      <c r="Q92" s="45"/>
    </row>
    <row r="93" spans="1:17" ht="47.25" customHeight="1" x14ac:dyDescent="0.25">
      <c r="A93" s="86">
        <v>20</v>
      </c>
      <c r="B93" s="90" t="s">
        <v>169</v>
      </c>
      <c r="C93" s="89" t="s">
        <v>234</v>
      </c>
      <c r="D93" s="95" t="s">
        <v>142</v>
      </c>
      <c r="E93" s="91" t="s">
        <v>128</v>
      </c>
      <c r="F93" s="88" t="s">
        <v>159</v>
      </c>
      <c r="G93" s="91" t="s">
        <v>235</v>
      </c>
      <c r="H93" s="90">
        <v>244</v>
      </c>
      <c r="I93" s="97">
        <v>0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7">
        <v>0</v>
      </c>
      <c r="P93" s="97">
        <v>0</v>
      </c>
      <c r="Q93" s="45"/>
    </row>
    <row r="94" spans="1:17" ht="21" customHeight="1" x14ac:dyDescent="0.25">
      <c r="A94" s="127">
        <v>21</v>
      </c>
      <c r="B94" s="127" t="s">
        <v>209</v>
      </c>
      <c r="C94" s="121" t="s">
        <v>149</v>
      </c>
      <c r="D94" s="121" t="s">
        <v>142</v>
      </c>
      <c r="E94" s="136" t="s">
        <v>128</v>
      </c>
      <c r="F94" s="136" t="s">
        <v>158</v>
      </c>
      <c r="G94" s="136" t="s">
        <v>152</v>
      </c>
      <c r="H94" s="74">
        <v>121</v>
      </c>
      <c r="I94" s="97">
        <v>8618.7000000000007</v>
      </c>
      <c r="J94" s="97">
        <v>8593</v>
      </c>
      <c r="K94" s="97">
        <v>9999.2000000000007</v>
      </c>
      <c r="L94" s="97">
        <v>4203.8999999999996</v>
      </c>
      <c r="M94" s="97">
        <v>10141.299999999999</v>
      </c>
      <c r="N94" s="97">
        <v>10140.200000000001</v>
      </c>
      <c r="O94" s="97">
        <v>9999.2000000000007</v>
      </c>
      <c r="P94" s="97">
        <v>9999.2000000000007</v>
      </c>
      <c r="Q94" s="72"/>
    </row>
    <row r="95" spans="1:17" ht="15.75" x14ac:dyDescent="0.25">
      <c r="A95" s="128"/>
      <c r="B95" s="128"/>
      <c r="C95" s="122"/>
      <c r="D95" s="122"/>
      <c r="E95" s="136"/>
      <c r="F95" s="136"/>
      <c r="G95" s="136"/>
      <c r="H95" s="74">
        <v>122</v>
      </c>
      <c r="I95" s="97">
        <v>29</v>
      </c>
      <c r="J95" s="97">
        <v>15.3</v>
      </c>
      <c r="K95" s="97">
        <v>30</v>
      </c>
      <c r="L95" s="97">
        <v>24.8</v>
      </c>
      <c r="M95" s="97">
        <v>46.8</v>
      </c>
      <c r="N95" s="97">
        <v>46.7</v>
      </c>
      <c r="O95" s="97">
        <v>15</v>
      </c>
      <c r="P95" s="97">
        <v>15</v>
      </c>
      <c r="Q95" s="72"/>
    </row>
    <row r="96" spans="1:17" ht="15.75" x14ac:dyDescent="0.25">
      <c r="A96" s="128"/>
      <c r="B96" s="128"/>
      <c r="C96" s="122"/>
      <c r="D96" s="122"/>
      <c r="E96" s="136"/>
      <c r="F96" s="136"/>
      <c r="G96" s="136"/>
      <c r="H96" s="74">
        <v>129</v>
      </c>
      <c r="I96" s="97">
        <v>2602.9</v>
      </c>
      <c r="J96" s="97">
        <v>2585.5</v>
      </c>
      <c r="K96" s="97">
        <v>3019.8</v>
      </c>
      <c r="L96" s="97">
        <v>1171.4000000000001</v>
      </c>
      <c r="M96" s="97">
        <v>3062.6</v>
      </c>
      <c r="N96" s="97">
        <v>3054.7</v>
      </c>
      <c r="O96" s="97">
        <v>3019.8</v>
      </c>
      <c r="P96" s="97">
        <v>3019.8</v>
      </c>
      <c r="Q96" s="72"/>
    </row>
    <row r="97" spans="1:17" ht="15.75" x14ac:dyDescent="0.25">
      <c r="A97" s="128"/>
      <c r="B97" s="128"/>
      <c r="C97" s="122"/>
      <c r="D97" s="122"/>
      <c r="E97" s="136"/>
      <c r="F97" s="136"/>
      <c r="G97" s="136"/>
      <c r="H97" s="74">
        <v>244</v>
      </c>
      <c r="I97" s="97">
        <v>1210</v>
      </c>
      <c r="J97" s="97">
        <v>1200.5</v>
      </c>
      <c r="K97" s="97">
        <v>1300.3</v>
      </c>
      <c r="L97" s="97">
        <v>339.7</v>
      </c>
      <c r="M97" s="97">
        <v>1135.5</v>
      </c>
      <c r="N97" s="97">
        <v>1129.3</v>
      </c>
      <c r="O97" s="97">
        <v>1315.3</v>
      </c>
      <c r="P97" s="97">
        <v>1315.3</v>
      </c>
      <c r="Q97" s="72"/>
    </row>
    <row r="98" spans="1:17" ht="15.75" x14ac:dyDescent="0.25">
      <c r="A98" s="128"/>
      <c r="B98" s="128"/>
      <c r="C98" s="122"/>
      <c r="D98" s="122"/>
      <c r="E98" s="136"/>
      <c r="F98" s="136"/>
      <c r="G98" s="136"/>
      <c r="H98" s="74">
        <v>853</v>
      </c>
      <c r="I98" s="97">
        <v>0</v>
      </c>
      <c r="J98" s="97">
        <v>0</v>
      </c>
      <c r="K98" s="97">
        <v>0</v>
      </c>
      <c r="L98" s="97">
        <v>0</v>
      </c>
      <c r="M98" s="97">
        <v>0.01</v>
      </c>
      <c r="N98" s="97">
        <v>0.01</v>
      </c>
      <c r="O98" s="97">
        <v>0</v>
      </c>
      <c r="P98" s="97">
        <v>0</v>
      </c>
      <c r="Q98" s="72"/>
    </row>
    <row r="99" spans="1:17" ht="17.25" customHeight="1" x14ac:dyDescent="0.25">
      <c r="A99" s="128"/>
      <c r="B99" s="128"/>
      <c r="C99" s="122"/>
      <c r="D99" s="122"/>
      <c r="E99" s="136"/>
      <c r="F99" s="136"/>
      <c r="G99" s="136"/>
      <c r="H99" s="74">
        <v>321</v>
      </c>
      <c r="I99" s="97">
        <v>4</v>
      </c>
      <c r="J99" s="97">
        <v>4</v>
      </c>
      <c r="K99" s="97">
        <v>4</v>
      </c>
      <c r="L99" s="97">
        <v>0</v>
      </c>
      <c r="M99" s="97">
        <v>4</v>
      </c>
      <c r="N99" s="97">
        <v>4</v>
      </c>
      <c r="O99" s="97">
        <v>4</v>
      </c>
      <c r="P99" s="97">
        <v>4</v>
      </c>
      <c r="Q99" s="72"/>
    </row>
    <row r="100" spans="1:17" ht="33" customHeight="1" x14ac:dyDescent="0.25">
      <c r="A100" s="127">
        <v>22</v>
      </c>
      <c r="B100" s="127" t="s">
        <v>210</v>
      </c>
      <c r="C100" s="138" t="s">
        <v>186</v>
      </c>
      <c r="D100" s="121" t="s">
        <v>142</v>
      </c>
      <c r="E100" s="136" t="s">
        <v>128</v>
      </c>
      <c r="F100" s="136" t="s">
        <v>159</v>
      </c>
      <c r="G100" s="136" t="s">
        <v>187</v>
      </c>
      <c r="H100" s="74">
        <v>121</v>
      </c>
      <c r="I100" s="97">
        <v>683</v>
      </c>
      <c r="J100" s="97">
        <v>683</v>
      </c>
      <c r="K100" s="97">
        <v>0</v>
      </c>
      <c r="L100" s="97">
        <v>0</v>
      </c>
      <c r="M100" s="97">
        <v>0</v>
      </c>
      <c r="N100" s="97">
        <v>0</v>
      </c>
      <c r="O100" s="97">
        <v>0</v>
      </c>
      <c r="P100" s="97">
        <v>0</v>
      </c>
      <c r="Q100" s="72"/>
    </row>
    <row r="101" spans="1:17" ht="33" customHeight="1" x14ac:dyDescent="0.25">
      <c r="A101" s="128"/>
      <c r="B101" s="128"/>
      <c r="C101" s="139"/>
      <c r="D101" s="122"/>
      <c r="E101" s="136"/>
      <c r="F101" s="136"/>
      <c r="G101" s="136"/>
      <c r="H101" s="74">
        <v>129</v>
      </c>
      <c r="I101" s="97">
        <v>206.3</v>
      </c>
      <c r="J101" s="97">
        <v>206.3</v>
      </c>
      <c r="K101" s="97">
        <v>0</v>
      </c>
      <c r="L101" s="97">
        <v>0</v>
      </c>
      <c r="M101" s="97">
        <v>0</v>
      </c>
      <c r="N101" s="97">
        <v>0</v>
      </c>
      <c r="O101" s="97">
        <v>0</v>
      </c>
      <c r="P101" s="97">
        <v>0</v>
      </c>
      <c r="Q101" s="72"/>
    </row>
    <row r="102" spans="1:17" ht="33" customHeight="1" x14ac:dyDescent="0.25">
      <c r="A102" s="129"/>
      <c r="B102" s="129"/>
      <c r="C102" s="140"/>
      <c r="D102" s="123"/>
      <c r="E102" s="136"/>
      <c r="F102" s="136"/>
      <c r="G102" s="136"/>
      <c r="H102" s="74">
        <v>244</v>
      </c>
      <c r="I102" s="97">
        <v>26</v>
      </c>
      <c r="J102" s="97">
        <v>26</v>
      </c>
      <c r="K102" s="97">
        <v>0</v>
      </c>
      <c r="L102" s="97">
        <v>0</v>
      </c>
      <c r="M102" s="97">
        <v>0</v>
      </c>
      <c r="N102" s="97">
        <v>0</v>
      </c>
      <c r="O102" s="97">
        <v>0</v>
      </c>
      <c r="P102" s="97">
        <v>0</v>
      </c>
      <c r="Q102" s="72"/>
    </row>
    <row r="103" spans="1:17" ht="20.25" customHeight="1" x14ac:dyDescent="0.25">
      <c r="A103" s="137">
        <v>23</v>
      </c>
      <c r="B103" s="137" t="s">
        <v>219</v>
      </c>
      <c r="C103" s="141" t="s">
        <v>173</v>
      </c>
      <c r="D103" s="141" t="s">
        <v>142</v>
      </c>
      <c r="E103" s="136" t="s">
        <v>128</v>
      </c>
      <c r="F103" s="136" t="s">
        <v>159</v>
      </c>
      <c r="G103" s="136" t="s">
        <v>150</v>
      </c>
      <c r="H103" s="90">
        <v>111</v>
      </c>
      <c r="I103" s="97">
        <v>12696.5</v>
      </c>
      <c r="J103" s="97">
        <v>12618.7</v>
      </c>
      <c r="K103" s="97">
        <v>13495.5</v>
      </c>
      <c r="L103" s="97">
        <v>6419.9</v>
      </c>
      <c r="M103" s="97">
        <v>14527</v>
      </c>
      <c r="N103" s="97">
        <v>14526.6</v>
      </c>
      <c r="O103" s="97">
        <v>13495.5</v>
      </c>
      <c r="P103" s="97">
        <v>13495.5</v>
      </c>
      <c r="Q103" s="72"/>
    </row>
    <row r="104" spans="1:17" ht="20.25" customHeight="1" x14ac:dyDescent="0.25">
      <c r="A104" s="137"/>
      <c r="B104" s="137"/>
      <c r="C104" s="141"/>
      <c r="D104" s="141"/>
      <c r="E104" s="136"/>
      <c r="F104" s="136"/>
      <c r="G104" s="136"/>
      <c r="H104" s="90">
        <v>112</v>
      </c>
      <c r="I104" s="97">
        <v>0</v>
      </c>
      <c r="J104" s="97">
        <v>0</v>
      </c>
      <c r="K104" s="97">
        <v>1</v>
      </c>
      <c r="L104" s="97">
        <v>1</v>
      </c>
      <c r="M104" s="97">
        <v>1</v>
      </c>
      <c r="N104" s="97">
        <v>1</v>
      </c>
      <c r="O104" s="97">
        <v>0</v>
      </c>
      <c r="P104" s="97">
        <v>0</v>
      </c>
      <c r="Q104" s="72"/>
    </row>
    <row r="105" spans="1:17" ht="18" customHeight="1" x14ac:dyDescent="0.25">
      <c r="A105" s="137"/>
      <c r="B105" s="137"/>
      <c r="C105" s="141"/>
      <c r="D105" s="141"/>
      <c r="E105" s="136"/>
      <c r="F105" s="136"/>
      <c r="G105" s="136"/>
      <c r="H105" s="90">
        <v>119</v>
      </c>
      <c r="I105" s="97">
        <v>3834.3</v>
      </c>
      <c r="J105" s="97">
        <v>3834.3</v>
      </c>
      <c r="K105" s="97">
        <v>4075.6</v>
      </c>
      <c r="L105" s="97">
        <v>1917.6</v>
      </c>
      <c r="M105" s="97">
        <v>4387.1000000000004</v>
      </c>
      <c r="N105" s="97">
        <v>4387.1000000000004</v>
      </c>
      <c r="O105" s="97">
        <v>4075.6</v>
      </c>
      <c r="P105" s="97">
        <v>4075.6</v>
      </c>
      <c r="Q105" s="72"/>
    </row>
    <row r="106" spans="1:17" ht="23.25" customHeight="1" x14ac:dyDescent="0.25">
      <c r="A106" s="137"/>
      <c r="B106" s="137"/>
      <c r="C106" s="141"/>
      <c r="D106" s="141"/>
      <c r="E106" s="136"/>
      <c r="F106" s="136"/>
      <c r="G106" s="136"/>
      <c r="H106" s="90">
        <v>244</v>
      </c>
      <c r="I106" s="97">
        <v>2458.6999999999998</v>
      </c>
      <c r="J106" s="97">
        <v>2458.3000000000002</v>
      </c>
      <c r="K106" s="97">
        <v>1362.7</v>
      </c>
      <c r="L106" s="97">
        <v>1041.5999999999999</v>
      </c>
      <c r="M106" s="97">
        <v>1571.2</v>
      </c>
      <c r="N106" s="97">
        <v>1571.2</v>
      </c>
      <c r="O106" s="97">
        <v>1246.7</v>
      </c>
      <c r="P106" s="97">
        <v>1246.7</v>
      </c>
      <c r="Q106" s="72"/>
    </row>
    <row r="107" spans="1:17" ht="18" customHeight="1" x14ac:dyDescent="0.25">
      <c r="A107" s="137"/>
      <c r="B107" s="137"/>
      <c r="C107" s="141"/>
      <c r="D107" s="141"/>
      <c r="E107" s="136"/>
      <c r="F107" s="136"/>
      <c r="G107" s="136"/>
      <c r="H107" s="90">
        <v>852</v>
      </c>
      <c r="I107" s="97">
        <v>0</v>
      </c>
      <c r="J107" s="97">
        <v>0</v>
      </c>
      <c r="K107" s="97">
        <v>0</v>
      </c>
      <c r="L107" s="97">
        <v>0</v>
      </c>
      <c r="M107" s="97">
        <v>0</v>
      </c>
      <c r="N107" s="97">
        <v>0</v>
      </c>
      <c r="O107" s="97">
        <v>0</v>
      </c>
      <c r="P107" s="97">
        <v>0</v>
      </c>
      <c r="Q107" s="72"/>
    </row>
    <row r="108" spans="1:17" ht="44.25" customHeight="1" x14ac:dyDescent="0.25">
      <c r="A108" s="127">
        <v>24</v>
      </c>
      <c r="B108" s="143" t="s">
        <v>265</v>
      </c>
      <c r="C108" s="138" t="s">
        <v>266</v>
      </c>
      <c r="D108" s="131" t="s">
        <v>142</v>
      </c>
      <c r="E108" s="133" t="s">
        <v>128</v>
      </c>
      <c r="F108" s="147">
        <v>106</v>
      </c>
      <c r="G108" s="133" t="s">
        <v>267</v>
      </c>
      <c r="H108" s="90">
        <v>121</v>
      </c>
      <c r="I108" s="97">
        <v>0</v>
      </c>
      <c r="J108" s="97">
        <v>0</v>
      </c>
      <c r="K108" s="97">
        <v>0</v>
      </c>
      <c r="L108" s="97">
        <v>0</v>
      </c>
      <c r="M108" s="97">
        <v>594</v>
      </c>
      <c r="N108" s="97">
        <v>594</v>
      </c>
      <c r="O108" s="97">
        <v>0</v>
      </c>
      <c r="P108" s="97">
        <v>0</v>
      </c>
      <c r="Q108" s="72"/>
    </row>
    <row r="109" spans="1:17" ht="53.25" customHeight="1" x14ac:dyDescent="0.25">
      <c r="A109" s="142"/>
      <c r="B109" s="144"/>
      <c r="C109" s="145"/>
      <c r="D109" s="146"/>
      <c r="E109" s="142"/>
      <c r="F109" s="144"/>
      <c r="G109" s="142"/>
      <c r="H109" s="90">
        <v>129</v>
      </c>
      <c r="I109" s="97">
        <v>0</v>
      </c>
      <c r="J109" s="97">
        <v>0</v>
      </c>
      <c r="K109" s="97">
        <v>0</v>
      </c>
      <c r="L109" s="97">
        <v>0</v>
      </c>
      <c r="M109" s="97">
        <v>179.4</v>
      </c>
      <c r="N109" s="97">
        <v>179.4</v>
      </c>
      <c r="O109" s="97">
        <v>0</v>
      </c>
      <c r="P109" s="97">
        <v>0</v>
      </c>
      <c r="Q109" s="72"/>
    </row>
    <row r="110" spans="1:17" ht="15.75" x14ac:dyDescent="0.25">
      <c r="A110" s="75"/>
      <c r="B110" s="76"/>
      <c r="C110" s="77"/>
      <c r="D110" s="78"/>
      <c r="E110" s="79"/>
      <c r="F110" s="80"/>
      <c r="G110" s="81"/>
      <c r="H110" s="80"/>
      <c r="I110" s="80"/>
      <c r="J110" s="80"/>
      <c r="K110" s="80"/>
      <c r="L110" s="80"/>
      <c r="M110" s="80"/>
      <c r="N110" s="80"/>
      <c r="O110" s="80"/>
      <c r="P110" s="80"/>
      <c r="Q110" s="80"/>
    </row>
    <row r="111" spans="1:17" ht="18.75" x14ac:dyDescent="0.3">
      <c r="A111" s="38" t="s">
        <v>211</v>
      </c>
      <c r="B111" s="38"/>
      <c r="C111" s="39"/>
      <c r="D111" s="38"/>
      <c r="E111" s="38"/>
      <c r="F111" s="38"/>
      <c r="G111" s="38"/>
      <c r="H111" s="38"/>
      <c r="I111" s="31"/>
      <c r="J111" s="31"/>
      <c r="K111" s="31"/>
      <c r="L111" s="31"/>
      <c r="M111" s="31"/>
      <c r="N111" s="31"/>
      <c r="O111" s="40"/>
      <c r="P111" s="31"/>
      <c r="Q111" s="40" t="s">
        <v>212</v>
      </c>
    </row>
    <row r="112" spans="1:17" ht="15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</row>
    <row r="115" spans="1:3" x14ac:dyDescent="0.25">
      <c r="A115" s="155" t="s">
        <v>261</v>
      </c>
      <c r="B115" s="155"/>
      <c r="C115" s="156"/>
    </row>
    <row r="116" spans="1:3" x14ac:dyDescent="0.25">
      <c r="A116" s="84" t="s">
        <v>262</v>
      </c>
      <c r="B116" s="84"/>
    </row>
    <row r="118" spans="1:3" x14ac:dyDescent="0.25">
      <c r="A118" s="119"/>
      <c r="B118" s="119"/>
      <c r="C118" s="119"/>
    </row>
    <row r="119" spans="1:3" x14ac:dyDescent="0.25">
      <c r="A119" s="84"/>
      <c r="B119" s="84"/>
      <c r="C119" s="84"/>
    </row>
  </sheetData>
  <autoFilter ref="A6:R109"/>
  <mergeCells count="120">
    <mergeCell ref="M68:M69"/>
    <mergeCell ref="N68:N69"/>
    <mergeCell ref="A115:C115"/>
    <mergeCell ref="H68:H69"/>
    <mergeCell ref="I68:I69"/>
    <mergeCell ref="J68:J69"/>
    <mergeCell ref="K68:K69"/>
    <mergeCell ref="L68:L69"/>
    <mergeCell ref="A94:A99"/>
    <mergeCell ref="D68:D71"/>
    <mergeCell ref="F68:F69"/>
    <mergeCell ref="C90:C91"/>
    <mergeCell ref="C68:C71"/>
    <mergeCell ref="A68:A71"/>
    <mergeCell ref="B68:B71"/>
    <mergeCell ref="E72:E76"/>
    <mergeCell ref="G72:G85"/>
    <mergeCell ref="E77:E79"/>
    <mergeCell ref="E80:E83"/>
    <mergeCell ref="E84:E85"/>
    <mergeCell ref="A86:A89"/>
    <mergeCell ref="B90:B91"/>
    <mergeCell ref="A90:A91"/>
    <mergeCell ref="C94:C99"/>
    <mergeCell ref="B94:B99"/>
    <mergeCell ref="C27:C29"/>
    <mergeCell ref="B27:B29"/>
    <mergeCell ref="B86:B89"/>
    <mergeCell ref="C86:C89"/>
    <mergeCell ref="G86:G89"/>
    <mergeCell ref="D87:D89"/>
    <mergeCell ref="E87:E89"/>
    <mergeCell ref="E45:E46"/>
    <mergeCell ref="G47:G48"/>
    <mergeCell ref="E47:E48"/>
    <mergeCell ref="F47:F48"/>
    <mergeCell ref="G39:G44"/>
    <mergeCell ref="G45:G46"/>
    <mergeCell ref="D94:D99"/>
    <mergeCell ref="E94:E99"/>
    <mergeCell ref="G68:G71"/>
    <mergeCell ref="E39:E44"/>
    <mergeCell ref="G56:G57"/>
    <mergeCell ref="G58:G59"/>
    <mergeCell ref="G60:G67"/>
    <mergeCell ref="G49:G55"/>
    <mergeCell ref="F94:F99"/>
    <mergeCell ref="G94:G99"/>
    <mergeCell ref="A27:A29"/>
    <mergeCell ref="B31:B38"/>
    <mergeCell ref="A8:A15"/>
    <mergeCell ref="A16:A18"/>
    <mergeCell ref="B16:B18"/>
    <mergeCell ref="D39:D44"/>
    <mergeCell ref="B39:B67"/>
    <mergeCell ref="D60:D67"/>
    <mergeCell ref="C39:C67"/>
    <mergeCell ref="D49:D55"/>
    <mergeCell ref="D56:D59"/>
    <mergeCell ref="D45:D46"/>
    <mergeCell ref="D47:D48"/>
    <mergeCell ref="A39:A67"/>
    <mergeCell ref="I3:P3"/>
    <mergeCell ref="A3:A6"/>
    <mergeCell ref="D3:D6"/>
    <mergeCell ref="B3:B6"/>
    <mergeCell ref="C3:C6"/>
    <mergeCell ref="C31:C38"/>
    <mergeCell ref="A31:A38"/>
    <mergeCell ref="N1:Q1"/>
    <mergeCell ref="Q3:Q6"/>
    <mergeCell ref="I4:J5"/>
    <mergeCell ref="O4:P5"/>
    <mergeCell ref="E5:E6"/>
    <mergeCell ref="F5:F6"/>
    <mergeCell ref="G5:G6"/>
    <mergeCell ref="H5:H6"/>
    <mergeCell ref="K5:L5"/>
    <mergeCell ref="M5:N5"/>
    <mergeCell ref="K4:N4"/>
    <mergeCell ref="B1:L1"/>
    <mergeCell ref="A2:Q2"/>
    <mergeCell ref="E3:H4"/>
    <mergeCell ref="C16:C18"/>
    <mergeCell ref="B8:B15"/>
    <mergeCell ref="C8:C15"/>
    <mergeCell ref="G100:G102"/>
    <mergeCell ref="B100:B102"/>
    <mergeCell ref="A100:A102"/>
    <mergeCell ref="E100:E102"/>
    <mergeCell ref="A103:A107"/>
    <mergeCell ref="C100:C102"/>
    <mergeCell ref="D100:D102"/>
    <mergeCell ref="F100:F102"/>
    <mergeCell ref="A118:C118"/>
    <mergeCell ref="G103:G107"/>
    <mergeCell ref="D103:D107"/>
    <mergeCell ref="E103:E107"/>
    <mergeCell ref="F103:F107"/>
    <mergeCell ref="B103:B107"/>
    <mergeCell ref="C103:C107"/>
    <mergeCell ref="A108:A109"/>
    <mergeCell ref="B108:B109"/>
    <mergeCell ref="C108:C109"/>
    <mergeCell ref="D108:D109"/>
    <mergeCell ref="E108:E109"/>
    <mergeCell ref="F108:F109"/>
    <mergeCell ref="G108:G109"/>
    <mergeCell ref="A72:A85"/>
    <mergeCell ref="B72:B83"/>
    <mergeCell ref="C72:C85"/>
    <mergeCell ref="D72:D76"/>
    <mergeCell ref="D77:D79"/>
    <mergeCell ref="D80:D83"/>
    <mergeCell ref="D84:D85"/>
    <mergeCell ref="E60:E67"/>
    <mergeCell ref="E49:E55"/>
    <mergeCell ref="E70:E71"/>
    <mergeCell ref="E68:E69"/>
    <mergeCell ref="E56:E59"/>
  </mergeCells>
  <phoneticPr fontId="10" type="noConversion"/>
  <pageMargins left="0.7" right="0.7" top="0.75" bottom="0.75" header="0.3" footer="0.3"/>
  <pageSetup paperSize="9" scale="43" fitToHeight="0" orientation="landscape" r:id="rId1"/>
  <rowBreaks count="2" manualBreakCount="2">
    <brk id="26" max="19" man="1"/>
    <brk id="67" max="19" man="1"/>
  </rowBreaks>
  <ignoredErrors>
    <ignoredError sqref="G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opLeftCell="A10" zoomScale="95" zoomScaleNormal="95" workbookViewId="0">
      <selection activeCell="A41" sqref="A41:C41"/>
    </sheetView>
  </sheetViews>
  <sheetFormatPr defaultColWidth="8.85546875" defaultRowHeight="15" x14ac:dyDescent="0.25"/>
  <cols>
    <col min="1" max="1" width="6" style="32" customWidth="1"/>
    <col min="2" max="2" width="28.5703125" style="32" customWidth="1"/>
    <col min="3" max="3" width="35.28515625" style="32" customWidth="1"/>
    <col min="4" max="4" width="32.7109375" style="32" customWidth="1"/>
    <col min="5" max="5" width="12.140625" style="32" customWidth="1"/>
    <col min="6" max="6" width="11.7109375" style="32" customWidth="1"/>
    <col min="7" max="7" width="10.85546875" style="32" customWidth="1"/>
    <col min="8" max="8" width="9.5703125" style="32" bestFit="1" customWidth="1"/>
    <col min="9" max="9" width="11.7109375" style="32" customWidth="1"/>
    <col min="10" max="10" width="11.5703125" style="32" customWidth="1"/>
    <col min="11" max="11" width="9.28515625" style="32" bestFit="1" customWidth="1"/>
    <col min="12" max="12" width="9.42578125" style="32" bestFit="1" customWidth="1"/>
    <col min="13" max="13" width="12.42578125" style="32" customWidth="1"/>
    <col min="14" max="16384" width="8.85546875" style="32"/>
  </cols>
  <sheetData>
    <row r="1" spans="1:13" ht="15.75" x14ac:dyDescent="0.25">
      <c r="A1" s="31"/>
      <c r="B1" s="31"/>
      <c r="C1" s="31"/>
      <c r="D1" s="31"/>
      <c r="E1" s="31"/>
      <c r="F1" s="31"/>
      <c r="G1" s="31"/>
      <c r="H1" s="31"/>
      <c r="I1" s="31"/>
      <c r="J1" s="98" t="s">
        <v>45</v>
      </c>
      <c r="K1" s="98"/>
      <c r="L1" s="98"/>
      <c r="M1" s="98"/>
    </row>
    <row r="2" spans="1:13" ht="69" customHeight="1" x14ac:dyDescent="0.25">
      <c r="A2" s="31"/>
      <c r="B2" s="114" t="s">
        <v>263</v>
      </c>
      <c r="C2" s="114"/>
      <c r="D2" s="114"/>
      <c r="E2" s="114"/>
      <c r="F2" s="114"/>
      <c r="G2" s="114"/>
      <c r="H2" s="114"/>
      <c r="I2" s="114"/>
      <c r="J2" s="171" t="s">
        <v>46</v>
      </c>
      <c r="K2" s="171"/>
      <c r="L2" s="171"/>
      <c r="M2" s="171"/>
    </row>
    <row r="3" spans="1:13" ht="33" customHeight="1" x14ac:dyDescent="0.3">
      <c r="A3" s="158" t="s">
        <v>44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47.25" customHeight="1" x14ac:dyDescent="0.25">
      <c r="A4" s="172" t="s">
        <v>0</v>
      </c>
      <c r="B4" s="166" t="s">
        <v>32</v>
      </c>
      <c r="C4" s="172" t="s">
        <v>33</v>
      </c>
      <c r="D4" s="166" t="s">
        <v>34</v>
      </c>
      <c r="E4" s="174" t="s">
        <v>4</v>
      </c>
      <c r="F4" s="175"/>
      <c r="G4" s="176" t="s">
        <v>5</v>
      </c>
      <c r="H4" s="190"/>
      <c r="I4" s="190"/>
      <c r="J4" s="177"/>
      <c r="K4" s="174" t="s">
        <v>6</v>
      </c>
      <c r="L4" s="175"/>
      <c r="M4" s="172" t="s">
        <v>22</v>
      </c>
    </row>
    <row r="5" spans="1:13" ht="21.75" customHeight="1" x14ac:dyDescent="0.25">
      <c r="A5" s="172"/>
      <c r="B5" s="166"/>
      <c r="C5" s="172"/>
      <c r="D5" s="166"/>
      <c r="E5" s="174"/>
      <c r="F5" s="175"/>
      <c r="G5" s="178" t="s">
        <v>8</v>
      </c>
      <c r="H5" s="179"/>
      <c r="I5" s="184" t="s">
        <v>9</v>
      </c>
      <c r="J5" s="185"/>
      <c r="K5" s="174"/>
      <c r="L5" s="175"/>
      <c r="M5" s="172"/>
    </row>
    <row r="6" spans="1:13" x14ac:dyDescent="0.25">
      <c r="A6" s="172"/>
      <c r="B6" s="166"/>
      <c r="C6" s="172"/>
      <c r="D6" s="166"/>
      <c r="E6" s="174"/>
      <c r="F6" s="175"/>
      <c r="G6" s="180"/>
      <c r="H6" s="181"/>
      <c r="I6" s="186"/>
      <c r="J6" s="187"/>
      <c r="K6" s="174"/>
      <c r="L6" s="175"/>
      <c r="M6" s="172"/>
    </row>
    <row r="7" spans="1:13" x14ac:dyDescent="0.25">
      <c r="A7" s="172"/>
      <c r="B7" s="166"/>
      <c r="C7" s="172"/>
      <c r="D7" s="166"/>
      <c r="E7" s="176"/>
      <c r="F7" s="177"/>
      <c r="G7" s="182"/>
      <c r="H7" s="183"/>
      <c r="I7" s="188"/>
      <c r="J7" s="189"/>
      <c r="K7" s="176"/>
      <c r="L7" s="177"/>
      <c r="M7" s="173"/>
    </row>
    <row r="8" spans="1:13" ht="15" customHeight="1" x14ac:dyDescent="0.25">
      <c r="A8" s="173"/>
      <c r="B8" s="167"/>
      <c r="C8" s="173"/>
      <c r="D8" s="167"/>
      <c r="E8" s="33" t="s">
        <v>10</v>
      </c>
      <c r="F8" s="33" t="s">
        <v>11</v>
      </c>
      <c r="G8" s="33" t="s">
        <v>10</v>
      </c>
      <c r="H8" s="33" t="s">
        <v>11</v>
      </c>
      <c r="I8" s="33" t="s">
        <v>10</v>
      </c>
      <c r="J8" s="33" t="s">
        <v>11</v>
      </c>
      <c r="K8" s="33" t="s">
        <v>12</v>
      </c>
      <c r="L8" s="33" t="s">
        <v>13</v>
      </c>
      <c r="M8" s="34"/>
    </row>
    <row r="9" spans="1:13" x14ac:dyDescent="0.25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</row>
    <row r="10" spans="1:13" ht="21" customHeight="1" x14ac:dyDescent="0.25">
      <c r="A10" s="165">
        <v>1</v>
      </c>
      <c r="B10" s="159" t="s">
        <v>27</v>
      </c>
      <c r="C10" s="159" t="s">
        <v>153</v>
      </c>
      <c r="D10" s="34" t="s">
        <v>35</v>
      </c>
      <c r="E10" s="36">
        <f t="shared" ref="E10:F10" si="0">E12+E13+E14+E15</f>
        <v>155522.79999999999</v>
      </c>
      <c r="F10" s="36">
        <f t="shared" si="0"/>
        <v>153602.4</v>
      </c>
      <c r="G10" s="36">
        <f t="shared" ref="G10" si="1">G12+G13+G14+G15</f>
        <v>183686.7</v>
      </c>
      <c r="H10" s="36">
        <f>H12+H13+H14+H15</f>
        <v>99895.200000000012</v>
      </c>
      <c r="I10" s="36">
        <f t="shared" ref="I10:J10" si="2">I12+I13+I14+I15</f>
        <v>226532.09999999998</v>
      </c>
      <c r="J10" s="36">
        <f t="shared" si="2"/>
        <v>226516.4</v>
      </c>
      <c r="K10" s="36">
        <f t="shared" ref="K10:L10" si="3">K12+K13+K14+K15</f>
        <v>104247.09999999999</v>
      </c>
      <c r="L10" s="36">
        <f t="shared" si="3"/>
        <v>104247.09999999999</v>
      </c>
      <c r="M10" s="34"/>
    </row>
    <row r="11" spans="1:13" x14ac:dyDescent="0.25">
      <c r="A11" s="166"/>
      <c r="B11" s="160"/>
      <c r="C11" s="160"/>
      <c r="D11" s="34" t="s">
        <v>36</v>
      </c>
      <c r="E11" s="36"/>
      <c r="F11" s="36"/>
      <c r="G11" s="36"/>
      <c r="H11" s="36"/>
      <c r="I11" s="36"/>
      <c r="J11" s="36"/>
      <c r="K11" s="36"/>
      <c r="L11" s="36"/>
      <c r="M11" s="34"/>
    </row>
    <row r="12" spans="1:13" x14ac:dyDescent="0.25">
      <c r="A12" s="166"/>
      <c r="B12" s="160"/>
      <c r="C12" s="160"/>
      <c r="D12" s="34" t="s">
        <v>37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4"/>
    </row>
    <row r="13" spans="1:13" x14ac:dyDescent="0.25">
      <c r="A13" s="166"/>
      <c r="B13" s="160"/>
      <c r="C13" s="160"/>
      <c r="D13" s="34" t="s">
        <v>38</v>
      </c>
      <c r="E13" s="36">
        <f t="shared" ref="E13:F13" si="4">E19+E31</f>
        <v>51336.399999999994</v>
      </c>
      <c r="F13" s="36">
        <f t="shared" si="4"/>
        <v>51336.399999999994</v>
      </c>
      <c r="G13" s="36">
        <f t="shared" ref="G13" si="5">G19+G31</f>
        <v>76538.5</v>
      </c>
      <c r="H13" s="36">
        <f>H19+H31</f>
        <v>44911.600000000006</v>
      </c>
      <c r="I13" s="36">
        <f t="shared" ref="I13:J13" si="6">I19+I31</f>
        <v>117295.29999999999</v>
      </c>
      <c r="J13" s="36">
        <f t="shared" si="6"/>
        <v>117295.29999999999</v>
      </c>
      <c r="K13" s="36">
        <f>K19+K31</f>
        <v>11791.9</v>
      </c>
      <c r="L13" s="36">
        <f t="shared" ref="L13" si="7">L19+L31</f>
        <v>11791.9</v>
      </c>
      <c r="M13" s="34"/>
    </row>
    <row r="14" spans="1:13" x14ac:dyDescent="0.25">
      <c r="A14" s="166"/>
      <c r="B14" s="160"/>
      <c r="C14" s="160"/>
      <c r="D14" s="34" t="s">
        <v>39</v>
      </c>
      <c r="E14" s="36">
        <f t="shared" ref="E14:F14" si="8">E32+E26+E20</f>
        <v>104186.40000000001</v>
      </c>
      <c r="F14" s="36">
        <f t="shared" si="8"/>
        <v>102266</v>
      </c>
      <c r="G14" s="36">
        <f t="shared" ref="G14:J14" si="9">G32+G26+G20</f>
        <v>107148.20000000001</v>
      </c>
      <c r="H14" s="36">
        <f t="shared" si="9"/>
        <v>54983.6</v>
      </c>
      <c r="I14" s="36">
        <f t="shared" si="9"/>
        <v>109236.79999999999</v>
      </c>
      <c r="J14" s="36">
        <f t="shared" si="9"/>
        <v>109221.1</v>
      </c>
      <c r="K14" s="36">
        <f>K20+K26+K32</f>
        <v>92455.2</v>
      </c>
      <c r="L14" s="36">
        <f>L20+L26+L32</f>
        <v>92455.2</v>
      </c>
      <c r="M14" s="34"/>
    </row>
    <row r="15" spans="1:13" x14ac:dyDescent="0.25">
      <c r="A15" s="167"/>
      <c r="B15" s="161"/>
      <c r="C15" s="161"/>
      <c r="D15" s="34" t="s">
        <v>40</v>
      </c>
      <c r="E15" s="36"/>
      <c r="F15" s="36"/>
      <c r="G15" s="36"/>
      <c r="H15" s="36"/>
      <c r="I15" s="36"/>
      <c r="J15" s="36"/>
      <c r="K15" s="36"/>
      <c r="L15" s="36"/>
      <c r="M15" s="34"/>
    </row>
    <row r="16" spans="1:13" ht="20.25" customHeight="1" x14ac:dyDescent="0.25">
      <c r="A16" s="165">
        <v>2</v>
      </c>
      <c r="B16" s="168" t="s">
        <v>41</v>
      </c>
      <c r="C16" s="162" t="s">
        <v>161</v>
      </c>
      <c r="D16" s="37" t="s">
        <v>35</v>
      </c>
      <c r="E16" s="36">
        <f t="shared" ref="E16:F16" si="10">E17+E18+E19+E20+E21</f>
        <v>89082.3</v>
      </c>
      <c r="F16" s="36">
        <f t="shared" si="10"/>
        <v>87306.4</v>
      </c>
      <c r="G16" s="36">
        <f t="shared" ref="G16:J16" si="11">G17+G18+G19+G20+G21</f>
        <v>98227.3</v>
      </c>
      <c r="H16" s="36">
        <f t="shared" si="11"/>
        <v>53881.399999999994</v>
      </c>
      <c r="I16" s="36">
        <f t="shared" si="11"/>
        <v>100787.5</v>
      </c>
      <c r="J16" s="36">
        <f t="shared" si="11"/>
        <v>100787.5</v>
      </c>
      <c r="K16" s="36">
        <f t="shared" ref="K16:L16" si="12">K17+K18+K19+K20+K21</f>
        <v>71026</v>
      </c>
      <c r="L16" s="36">
        <f t="shared" si="12"/>
        <v>71026</v>
      </c>
      <c r="M16" s="34"/>
    </row>
    <row r="17" spans="1:13" x14ac:dyDescent="0.25">
      <c r="A17" s="166"/>
      <c r="B17" s="169"/>
      <c r="C17" s="163"/>
      <c r="D17" s="34" t="s">
        <v>36</v>
      </c>
      <c r="E17" s="36"/>
      <c r="F17" s="36"/>
      <c r="G17" s="36"/>
      <c r="H17" s="36"/>
      <c r="I17" s="36"/>
      <c r="J17" s="36"/>
      <c r="K17" s="36"/>
      <c r="L17" s="36"/>
      <c r="M17" s="34"/>
    </row>
    <row r="18" spans="1:13" x14ac:dyDescent="0.25">
      <c r="A18" s="166"/>
      <c r="B18" s="169"/>
      <c r="C18" s="163"/>
      <c r="D18" s="34" t="s">
        <v>37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4"/>
    </row>
    <row r="19" spans="1:13" x14ac:dyDescent="0.25">
      <c r="A19" s="166"/>
      <c r="B19" s="169"/>
      <c r="C19" s="163"/>
      <c r="D19" s="34" t="s">
        <v>38</v>
      </c>
      <c r="E19" s="36">
        <v>17265.2</v>
      </c>
      <c r="F19" s="36">
        <v>17265.2</v>
      </c>
      <c r="G19" s="36">
        <v>24417.200000000001</v>
      </c>
      <c r="H19" s="36">
        <v>14017.7</v>
      </c>
      <c r="I19" s="36">
        <v>26429.599999999999</v>
      </c>
      <c r="J19" s="36">
        <v>26429.599999999999</v>
      </c>
      <c r="K19" s="36">
        <v>11791.9</v>
      </c>
      <c r="L19" s="36">
        <v>11791.9</v>
      </c>
      <c r="M19" s="34"/>
    </row>
    <row r="20" spans="1:13" x14ac:dyDescent="0.25">
      <c r="A20" s="166"/>
      <c r="B20" s="169"/>
      <c r="C20" s="163"/>
      <c r="D20" s="34" t="s">
        <v>39</v>
      </c>
      <c r="E20" s="36">
        <v>71817.100000000006</v>
      </c>
      <c r="F20" s="36">
        <v>70041.2</v>
      </c>
      <c r="G20" s="36">
        <v>73810.100000000006</v>
      </c>
      <c r="H20" s="36">
        <v>39863.699999999997</v>
      </c>
      <c r="I20" s="36">
        <v>74357.899999999994</v>
      </c>
      <c r="J20" s="36">
        <v>74357.899999999994</v>
      </c>
      <c r="K20" s="36">
        <v>59234.1</v>
      </c>
      <c r="L20" s="36">
        <v>59234.1</v>
      </c>
      <c r="M20" s="34"/>
    </row>
    <row r="21" spans="1:13" ht="15.75" customHeight="1" x14ac:dyDescent="0.25">
      <c r="A21" s="167"/>
      <c r="B21" s="170"/>
      <c r="C21" s="164"/>
      <c r="D21" s="34" t="s">
        <v>40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4"/>
    </row>
    <row r="22" spans="1:13" x14ac:dyDescent="0.25">
      <c r="A22" s="165">
        <v>3</v>
      </c>
      <c r="B22" s="168" t="s">
        <v>102</v>
      </c>
      <c r="C22" s="159" t="s">
        <v>157</v>
      </c>
      <c r="D22" s="34" t="s">
        <v>35</v>
      </c>
      <c r="E22" s="36">
        <f t="shared" ref="E22:F22" si="13">E26</f>
        <v>0</v>
      </c>
      <c r="F22" s="36">
        <f t="shared" si="13"/>
        <v>0</v>
      </c>
      <c r="G22" s="36">
        <f t="shared" ref="G22:J22" si="14">G26</f>
        <v>50</v>
      </c>
      <c r="H22" s="36">
        <f t="shared" si="14"/>
        <v>0</v>
      </c>
      <c r="I22" s="36">
        <f t="shared" si="14"/>
        <v>2.4</v>
      </c>
      <c r="J22" s="36">
        <f t="shared" si="14"/>
        <v>2.4</v>
      </c>
      <c r="K22" s="36">
        <f t="shared" ref="K22:L22" si="15">K26</f>
        <v>50</v>
      </c>
      <c r="L22" s="36">
        <f t="shared" si="15"/>
        <v>50</v>
      </c>
      <c r="M22" s="34"/>
    </row>
    <row r="23" spans="1:13" x14ac:dyDescent="0.25">
      <c r="A23" s="166"/>
      <c r="B23" s="169"/>
      <c r="C23" s="160"/>
      <c r="D23" s="34" t="s">
        <v>36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4"/>
    </row>
    <row r="24" spans="1:13" x14ac:dyDescent="0.25">
      <c r="A24" s="166"/>
      <c r="B24" s="169"/>
      <c r="C24" s="160"/>
      <c r="D24" s="34" t="s">
        <v>37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4"/>
    </row>
    <row r="25" spans="1:13" x14ac:dyDescent="0.25">
      <c r="A25" s="166"/>
      <c r="B25" s="169"/>
      <c r="C25" s="160"/>
      <c r="D25" s="34" t="s">
        <v>38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4"/>
    </row>
    <row r="26" spans="1:13" x14ac:dyDescent="0.25">
      <c r="A26" s="166"/>
      <c r="B26" s="169"/>
      <c r="C26" s="160"/>
      <c r="D26" s="34" t="s">
        <v>39</v>
      </c>
      <c r="E26" s="36">
        <v>0</v>
      </c>
      <c r="F26" s="36">
        <v>0</v>
      </c>
      <c r="G26" s="36">
        <v>50</v>
      </c>
      <c r="H26" s="36">
        <v>0</v>
      </c>
      <c r="I26" s="36">
        <v>2.4</v>
      </c>
      <c r="J26" s="36">
        <v>2.4</v>
      </c>
      <c r="K26" s="36">
        <v>50</v>
      </c>
      <c r="L26" s="36">
        <v>50</v>
      </c>
      <c r="M26" s="34"/>
    </row>
    <row r="27" spans="1:13" x14ac:dyDescent="0.25">
      <c r="A27" s="167"/>
      <c r="B27" s="170"/>
      <c r="C27" s="161"/>
      <c r="D27" s="34" t="s">
        <v>40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4"/>
    </row>
    <row r="28" spans="1:13" x14ac:dyDescent="0.25">
      <c r="A28" s="165">
        <v>4</v>
      </c>
      <c r="B28" s="168" t="s">
        <v>103</v>
      </c>
      <c r="C28" s="159" t="s">
        <v>160</v>
      </c>
      <c r="D28" s="34" t="s">
        <v>35</v>
      </c>
      <c r="E28" s="36">
        <f t="shared" ref="E28:F28" si="16">E30+E31+E32+E33</f>
        <v>66440.5</v>
      </c>
      <c r="F28" s="36">
        <f t="shared" si="16"/>
        <v>66296</v>
      </c>
      <c r="G28" s="36">
        <f t="shared" ref="G28:J28" si="17">G30+G31+G32+G33</f>
        <v>85409.4</v>
      </c>
      <c r="H28" s="36">
        <f t="shared" si="17"/>
        <v>46013.8</v>
      </c>
      <c r="I28" s="36">
        <f t="shared" si="17"/>
        <v>125742.2</v>
      </c>
      <c r="J28" s="36">
        <f t="shared" si="17"/>
        <v>125726.5</v>
      </c>
      <c r="K28" s="36">
        <f t="shared" ref="K28:L28" si="18">K30+K31+K32+K33</f>
        <v>33171.1</v>
      </c>
      <c r="L28" s="36">
        <f t="shared" si="18"/>
        <v>33171.1</v>
      </c>
      <c r="M28" s="34"/>
    </row>
    <row r="29" spans="1:13" x14ac:dyDescent="0.25">
      <c r="A29" s="166"/>
      <c r="B29" s="169"/>
      <c r="C29" s="160"/>
      <c r="D29" s="34" t="s">
        <v>36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4"/>
    </row>
    <row r="30" spans="1:13" x14ac:dyDescent="0.25">
      <c r="A30" s="166"/>
      <c r="B30" s="169"/>
      <c r="C30" s="160"/>
      <c r="D30" s="34" t="s">
        <v>37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4"/>
    </row>
    <row r="31" spans="1:13" x14ac:dyDescent="0.25">
      <c r="A31" s="166"/>
      <c r="B31" s="169"/>
      <c r="C31" s="160"/>
      <c r="D31" s="34" t="s">
        <v>38</v>
      </c>
      <c r="E31" s="36">
        <v>34071.199999999997</v>
      </c>
      <c r="F31" s="36">
        <v>34071.199999999997</v>
      </c>
      <c r="G31" s="36">
        <v>52121.3</v>
      </c>
      <c r="H31" s="36">
        <v>30893.9</v>
      </c>
      <c r="I31" s="36">
        <v>90865.7</v>
      </c>
      <c r="J31" s="36">
        <v>90865.7</v>
      </c>
      <c r="K31" s="36">
        <v>0</v>
      </c>
      <c r="L31" s="36">
        <v>0</v>
      </c>
      <c r="M31" s="34"/>
    </row>
    <row r="32" spans="1:13" x14ac:dyDescent="0.25">
      <c r="A32" s="166"/>
      <c r="B32" s="169"/>
      <c r="C32" s="160"/>
      <c r="D32" s="34" t="s">
        <v>39</v>
      </c>
      <c r="E32" s="36">
        <v>32369.3</v>
      </c>
      <c r="F32" s="36">
        <v>32224.799999999999</v>
      </c>
      <c r="G32" s="36">
        <v>33288.1</v>
      </c>
      <c r="H32" s="36">
        <v>15119.9</v>
      </c>
      <c r="I32" s="36">
        <v>34876.5</v>
      </c>
      <c r="J32" s="36">
        <v>34860.800000000003</v>
      </c>
      <c r="K32" s="36">
        <v>33171.1</v>
      </c>
      <c r="L32" s="36">
        <v>33171.1</v>
      </c>
      <c r="M32" s="34"/>
    </row>
    <row r="33" spans="1:15" x14ac:dyDescent="0.25">
      <c r="A33" s="167"/>
      <c r="B33" s="170"/>
      <c r="C33" s="161"/>
      <c r="D33" s="34" t="s">
        <v>40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4"/>
    </row>
    <row r="34" spans="1:1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5" x14ac:dyDescent="0.25">
      <c r="A35" s="42" t="s">
        <v>43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5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5" ht="18.75" x14ac:dyDescent="0.3">
      <c r="A38" s="38" t="s">
        <v>211</v>
      </c>
      <c r="B38" s="38"/>
      <c r="C38" s="39"/>
      <c r="D38" s="38"/>
      <c r="E38" s="38"/>
      <c r="F38" s="38"/>
      <c r="G38" s="38"/>
      <c r="H38" s="38"/>
      <c r="I38" s="31"/>
      <c r="J38" s="31"/>
      <c r="K38" s="31"/>
      <c r="L38" s="31"/>
      <c r="M38" s="40" t="s">
        <v>212</v>
      </c>
      <c r="N38" s="31"/>
      <c r="O38" s="40"/>
    </row>
    <row r="39" spans="1:15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1" spans="1:15" x14ac:dyDescent="0.25">
      <c r="A41" s="155" t="s">
        <v>261</v>
      </c>
      <c r="B41" s="155"/>
      <c r="C41" s="156"/>
    </row>
    <row r="42" spans="1:15" x14ac:dyDescent="0.25">
      <c r="A42" s="42" t="s">
        <v>213</v>
      </c>
      <c r="B42" s="42"/>
    </row>
  </sheetData>
  <mergeCells count="27">
    <mergeCell ref="B2:I2"/>
    <mergeCell ref="A41:C41"/>
    <mergeCell ref="J2:M2"/>
    <mergeCell ref="J1:M1"/>
    <mergeCell ref="A22:A27"/>
    <mergeCell ref="B22:B27"/>
    <mergeCell ref="C22:C27"/>
    <mergeCell ref="M4:M7"/>
    <mergeCell ref="A4:A8"/>
    <mergeCell ref="E4:F7"/>
    <mergeCell ref="G5:H7"/>
    <mergeCell ref="I5:J7"/>
    <mergeCell ref="K4:L7"/>
    <mergeCell ref="G4:J4"/>
    <mergeCell ref="D4:D8"/>
    <mergeCell ref="C4:C8"/>
    <mergeCell ref="B4:B8"/>
    <mergeCell ref="A3:M3"/>
    <mergeCell ref="C10:C15"/>
    <mergeCell ref="C16:C21"/>
    <mergeCell ref="C28:C33"/>
    <mergeCell ref="A10:A15"/>
    <mergeCell ref="A16:A21"/>
    <mergeCell ref="A28:A33"/>
    <mergeCell ref="B10:B15"/>
    <mergeCell ref="B16:B21"/>
    <mergeCell ref="B28:B33"/>
  </mergeCells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opLeftCell="A55" workbookViewId="0">
      <selection activeCell="A88" sqref="A88:B88"/>
    </sheetView>
  </sheetViews>
  <sheetFormatPr defaultRowHeight="15" x14ac:dyDescent="0.25"/>
  <cols>
    <col min="1" max="1" width="5.5703125" customWidth="1"/>
    <col min="2" max="2" width="35.5703125" customWidth="1"/>
    <col min="3" max="3" width="16.7109375" customWidth="1"/>
    <col min="4" max="4" width="16.85546875" customWidth="1"/>
    <col min="5" max="5" width="14.7109375" customWidth="1"/>
    <col min="6" max="6" width="14.42578125" customWidth="1"/>
    <col min="7" max="7" width="14.140625" customWidth="1"/>
    <col min="8" max="8" width="14.7109375" customWidth="1"/>
    <col min="10" max="10" width="11.28515625" customWidth="1"/>
    <col min="12" max="12" width="17.42578125" customWidth="1"/>
    <col min="13" max="13" width="18.140625" customWidth="1"/>
  </cols>
  <sheetData>
    <row r="1" spans="1:1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00" t="s">
        <v>77</v>
      </c>
      <c r="N1" s="200"/>
      <c r="O1" s="200"/>
      <c r="P1" s="200"/>
    </row>
    <row r="2" spans="1:16" ht="54.75" customHeight="1" x14ac:dyDescent="0.25">
      <c r="A2" s="4"/>
      <c r="B2" s="22" t="s">
        <v>136</v>
      </c>
      <c r="C2" s="4"/>
      <c r="D2" s="4"/>
      <c r="E2" s="4"/>
      <c r="F2" s="4"/>
      <c r="G2" s="4"/>
      <c r="H2" s="4"/>
      <c r="I2" s="4"/>
      <c r="J2" s="4"/>
      <c r="K2" s="4"/>
      <c r="L2" s="4"/>
      <c r="M2" s="201" t="s">
        <v>46</v>
      </c>
      <c r="N2" s="201"/>
      <c r="O2" s="201"/>
      <c r="P2" s="201"/>
    </row>
    <row r="3" spans="1:16" ht="38.25" customHeight="1" x14ac:dyDescent="0.3">
      <c r="A3" s="208" t="s">
        <v>135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6" ht="18.75" x14ac:dyDescent="0.25">
      <c r="A4" s="13"/>
      <c r="B4" s="13"/>
      <c r="C4" s="13"/>
      <c r="D4" s="13"/>
      <c r="E4" s="210" t="s">
        <v>236</v>
      </c>
      <c r="F4" s="210"/>
      <c r="G4" s="210"/>
      <c r="H4" s="210"/>
      <c r="I4" s="210"/>
      <c r="J4" s="210"/>
      <c r="K4" s="210"/>
      <c r="L4" s="209"/>
      <c r="M4" s="209"/>
      <c r="N4" s="209"/>
      <c r="O4" s="209"/>
      <c r="P4" s="209"/>
    </row>
    <row r="5" spans="1:16" ht="15.75" x14ac:dyDescent="0.25">
      <c r="A5" s="12"/>
      <c r="B5" s="211" t="s">
        <v>83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 ht="33" customHeight="1" x14ac:dyDescent="0.25">
      <c r="A6" s="195" t="s">
        <v>0</v>
      </c>
      <c r="B6" s="196" t="s">
        <v>99</v>
      </c>
      <c r="C6" s="196" t="s">
        <v>71</v>
      </c>
      <c r="D6" s="196" t="s">
        <v>100</v>
      </c>
      <c r="E6" s="196" t="s">
        <v>101</v>
      </c>
      <c r="F6" s="196"/>
      <c r="G6" s="205" t="s">
        <v>70</v>
      </c>
      <c r="H6" s="207"/>
      <c r="I6" s="205" t="s">
        <v>47</v>
      </c>
      <c r="J6" s="206"/>
      <c r="K6" s="207"/>
      <c r="L6" s="199" t="s">
        <v>48</v>
      </c>
      <c r="M6" s="199" t="s">
        <v>49</v>
      </c>
      <c r="N6" s="202" t="s">
        <v>50</v>
      </c>
      <c r="O6" s="203"/>
      <c r="P6" s="204"/>
    </row>
    <row r="7" spans="1:16" x14ac:dyDescent="0.25">
      <c r="A7" s="195"/>
      <c r="B7" s="197"/>
      <c r="C7" s="197"/>
      <c r="D7" s="197"/>
      <c r="E7" s="198" t="s">
        <v>51</v>
      </c>
      <c r="F7" s="198" t="s">
        <v>52</v>
      </c>
      <c r="G7" s="198" t="s">
        <v>51</v>
      </c>
      <c r="H7" s="198" t="s">
        <v>52</v>
      </c>
      <c r="I7" s="198" t="s">
        <v>35</v>
      </c>
      <c r="J7" s="198" t="s">
        <v>53</v>
      </c>
      <c r="K7" s="212" t="s">
        <v>54</v>
      </c>
      <c r="L7" s="199"/>
      <c r="M7" s="199"/>
      <c r="N7" s="202"/>
      <c r="O7" s="203"/>
      <c r="P7" s="204"/>
    </row>
    <row r="8" spans="1:16" x14ac:dyDescent="0.25">
      <c r="A8" s="195"/>
      <c r="B8" s="197"/>
      <c r="C8" s="197"/>
      <c r="D8" s="197"/>
      <c r="E8" s="199"/>
      <c r="F8" s="199"/>
      <c r="G8" s="199"/>
      <c r="H8" s="199"/>
      <c r="I8" s="199"/>
      <c r="J8" s="199"/>
      <c r="K8" s="213"/>
      <c r="L8" s="199"/>
      <c r="M8" s="199"/>
      <c r="N8" s="202"/>
      <c r="O8" s="203"/>
      <c r="P8" s="204"/>
    </row>
    <row r="9" spans="1:16" x14ac:dyDescent="0.25">
      <c r="A9" s="195"/>
      <c r="B9" s="197"/>
      <c r="C9" s="197"/>
      <c r="D9" s="197"/>
      <c r="E9" s="196"/>
      <c r="F9" s="196"/>
      <c r="G9" s="196"/>
      <c r="H9" s="196"/>
      <c r="I9" s="196"/>
      <c r="J9" s="196"/>
      <c r="K9" s="214"/>
      <c r="L9" s="196"/>
      <c r="M9" s="196"/>
      <c r="N9" s="205"/>
      <c r="O9" s="206"/>
      <c r="P9" s="207"/>
    </row>
    <row r="10" spans="1:16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192">
        <v>14</v>
      </c>
      <c r="O10" s="193"/>
      <c r="P10" s="194"/>
    </row>
    <row r="11" spans="1:16" x14ac:dyDescent="0.25">
      <c r="A11" s="5"/>
      <c r="B11" s="11" t="s">
        <v>55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5"/>
      <c r="B12" s="5" t="s">
        <v>56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5"/>
      <c r="B13" s="5" t="s">
        <v>57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5"/>
      <c r="B14" s="5" t="s">
        <v>58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"/>
      <c r="B15" s="5" t="s">
        <v>59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5"/>
      <c r="B16" s="5" t="s">
        <v>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 t="s">
        <v>38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 t="s">
        <v>39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 t="s">
        <v>40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 t="s">
        <v>60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 t="s">
        <v>36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 t="s">
        <v>42</v>
      </c>
      <c r="C23" s="5"/>
      <c r="D23" s="5"/>
      <c r="E23" s="5"/>
      <c r="F23" s="5"/>
      <c r="G23" s="5" t="s">
        <v>72</v>
      </c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 t="s">
        <v>38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 t="s">
        <v>39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 t="s">
        <v>40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 t="s">
        <v>15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 t="s">
        <v>61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 t="s">
        <v>14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 t="s">
        <v>62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 t="s">
        <v>36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 t="s">
        <v>42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 t="s">
        <v>38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 t="s">
        <v>39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5"/>
      <c r="B35" s="5" t="s">
        <v>40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5"/>
      <c r="B36" s="5" t="s">
        <v>15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5"/>
      <c r="B37" s="5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5"/>
      <c r="B38" s="5" t="s">
        <v>15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5"/>
      <c r="B39" s="5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/>
      <c r="B40" s="5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5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5"/>
      <c r="B42" s="5" t="s">
        <v>36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5"/>
      <c r="B43" s="5" t="s">
        <v>42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5"/>
      <c r="B44" s="5" t="s">
        <v>38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A45" s="5"/>
      <c r="B45" s="5" t="s">
        <v>39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5"/>
      <c r="B46" s="5" t="s">
        <v>40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5">
      <c r="A47" s="5"/>
      <c r="B47" s="5" t="s">
        <v>36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5"/>
      <c r="B48" s="5" t="s">
        <v>56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5"/>
      <c r="B49" s="5" t="s">
        <v>36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5">
      <c r="A50" s="5"/>
      <c r="B50" s="5" t="s">
        <v>42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5"/>
      <c r="B51" s="5" t="s">
        <v>38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5"/>
      <c r="B52" s="5" t="s">
        <v>39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5" t="s">
        <v>40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"/>
      <c r="B54" s="5" t="s">
        <v>64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5"/>
      <c r="B55" s="5" t="s">
        <v>14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"/>
      <c r="B56" s="5" t="s">
        <v>66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5"/>
      <c r="B57" s="5" t="s">
        <v>14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5">
      <c r="A58" s="5"/>
      <c r="B58" s="5" t="s">
        <v>67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A59" s="5"/>
      <c r="B59" s="5" t="s">
        <v>36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A60" s="5"/>
      <c r="B60" s="5" t="s">
        <v>42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A61" s="5"/>
      <c r="B61" s="5" t="s">
        <v>38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"/>
      <c r="B62" s="5" t="s">
        <v>39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25">
      <c r="A63" s="5"/>
      <c r="B63" s="5" t="s">
        <v>40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A64" s="5"/>
      <c r="B64" s="5" t="s">
        <v>36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s="5"/>
      <c r="B65" s="5" t="s">
        <v>68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25">
      <c r="A66" s="5"/>
      <c r="B66" s="5" t="s">
        <v>36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5"/>
      <c r="B67" s="5" t="s">
        <v>38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5">
      <c r="A68" s="5"/>
      <c r="B68" s="5" t="s">
        <v>42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5"/>
      <c r="B69" s="5" t="s">
        <v>39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5"/>
      <c r="B70" s="5" t="s">
        <v>40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/>
      <c r="B71" s="5" t="s">
        <v>69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5"/>
      <c r="B72" s="5" t="s">
        <v>15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5">
      <c r="A74" s="1" t="s">
        <v>73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 t="s">
        <v>74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 t="s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 t="s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8.75" x14ac:dyDescent="0.3">
      <c r="A81" s="24" t="s">
        <v>211</v>
      </c>
      <c r="B81" s="24"/>
      <c r="C81" s="28"/>
      <c r="D81" s="24"/>
      <c r="E81" s="24"/>
      <c r="F81" s="24"/>
      <c r="G81" s="24"/>
      <c r="H81" s="24"/>
      <c r="I81" s="23"/>
      <c r="J81" s="23"/>
      <c r="K81" s="23"/>
      <c r="L81" s="23"/>
      <c r="M81" s="25"/>
      <c r="N81" s="4"/>
      <c r="O81" s="191" t="s">
        <v>212</v>
      </c>
      <c r="P81" s="191"/>
    </row>
    <row r="82" spans="1:1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8" spans="1:16" x14ac:dyDescent="0.25">
      <c r="A88" s="119" t="s">
        <v>261</v>
      </c>
      <c r="B88" s="119"/>
    </row>
    <row r="89" spans="1:16" x14ac:dyDescent="0.25">
      <c r="A89" s="41" t="s">
        <v>213</v>
      </c>
      <c r="B89" s="41"/>
    </row>
  </sheetData>
  <mergeCells count="26">
    <mergeCell ref="M1:P1"/>
    <mergeCell ref="M2:P2"/>
    <mergeCell ref="L6:L9"/>
    <mergeCell ref="M6:M9"/>
    <mergeCell ref="N6:P9"/>
    <mergeCell ref="A3:P3"/>
    <mergeCell ref="L4:P4"/>
    <mergeCell ref="E4:K4"/>
    <mergeCell ref="B5:P5"/>
    <mergeCell ref="G6:H6"/>
    <mergeCell ref="G7:G9"/>
    <mergeCell ref="I6:K6"/>
    <mergeCell ref="I7:I9"/>
    <mergeCell ref="J7:J9"/>
    <mergeCell ref="K7:K9"/>
    <mergeCell ref="A88:B88"/>
    <mergeCell ref="O81:P81"/>
    <mergeCell ref="N10:P10"/>
    <mergeCell ref="A6:A9"/>
    <mergeCell ref="B6:B9"/>
    <mergeCell ref="C6:C9"/>
    <mergeCell ref="D6:D9"/>
    <mergeCell ref="H7:H9"/>
    <mergeCell ref="E6:F6"/>
    <mergeCell ref="E7:E9"/>
    <mergeCell ref="F7:F9"/>
  </mergeCells>
  <pageMargins left="0.78740157480314965" right="0.78740157480314965" top="0.98425196850393704" bottom="0.59055118110236227" header="0" footer="0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0" workbookViewId="0">
      <selection activeCell="A20" sqref="A20:B20"/>
    </sheetView>
  </sheetViews>
  <sheetFormatPr defaultRowHeight="15" x14ac:dyDescent="0.25"/>
  <cols>
    <col min="1" max="1" width="5" customWidth="1"/>
    <col min="2" max="2" width="45.42578125" customWidth="1"/>
    <col min="3" max="3" width="12.140625" customWidth="1"/>
    <col min="4" max="4" width="11.5703125" customWidth="1"/>
    <col min="5" max="5" width="10.85546875" customWidth="1"/>
    <col min="6" max="6" width="11.7109375" customWidth="1"/>
    <col min="7" max="7" width="9.7109375" customWidth="1"/>
    <col min="8" max="8" width="11.85546875" customWidth="1"/>
    <col min="9" max="9" width="12.7109375" customWidth="1"/>
    <col min="10" max="10" width="15.42578125" customWidth="1"/>
    <col min="11" max="11" width="24.28515625" customWidth="1"/>
  </cols>
  <sheetData>
    <row r="1" spans="1:16" ht="15.75" x14ac:dyDescent="0.25">
      <c r="A1" s="4"/>
      <c r="B1" s="4"/>
      <c r="C1" s="4"/>
      <c r="D1" s="4"/>
      <c r="E1" s="4"/>
      <c r="F1" s="4"/>
      <c r="G1" s="4"/>
      <c r="H1" s="21"/>
      <c r="I1" s="21"/>
      <c r="J1" s="14" t="s">
        <v>81</v>
      </c>
      <c r="K1" s="14"/>
    </row>
    <row r="2" spans="1:16" ht="61.5" customHeight="1" x14ac:dyDescent="0.25">
      <c r="A2" s="4"/>
      <c r="B2" s="22" t="s">
        <v>136</v>
      </c>
      <c r="C2" s="4"/>
      <c r="D2" s="4"/>
      <c r="E2" s="4"/>
      <c r="F2" s="4"/>
      <c r="G2" s="4"/>
      <c r="H2" s="20"/>
      <c r="I2" s="20"/>
      <c r="J2" s="201" t="s">
        <v>46</v>
      </c>
      <c r="K2" s="201"/>
      <c r="L2" s="2"/>
    </row>
    <row r="3" spans="1:16" ht="24.75" customHeight="1" x14ac:dyDescent="0.3">
      <c r="A3" s="208" t="s">
        <v>82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6" ht="12" customHeight="1" x14ac:dyDescent="0.25">
      <c r="A4" s="8"/>
      <c r="B4" s="8"/>
      <c r="C4" s="8"/>
      <c r="D4" s="8"/>
      <c r="E4" s="9"/>
      <c r="F4" s="9"/>
      <c r="G4" s="9"/>
      <c r="H4" s="9"/>
      <c r="I4" s="9"/>
      <c r="J4" s="9"/>
      <c r="K4" s="10" t="s">
        <v>83</v>
      </c>
    </row>
    <row r="5" spans="1:16" ht="46.5" customHeight="1" x14ac:dyDescent="0.25">
      <c r="A5" s="217" t="s">
        <v>0</v>
      </c>
      <c r="B5" s="217" t="s">
        <v>78</v>
      </c>
      <c r="C5" s="220" t="s">
        <v>4</v>
      </c>
      <c r="D5" s="221"/>
      <c r="E5" s="215" t="s">
        <v>5</v>
      </c>
      <c r="F5" s="224"/>
      <c r="G5" s="224"/>
      <c r="H5" s="216"/>
      <c r="I5" s="215" t="s">
        <v>6</v>
      </c>
      <c r="J5" s="216"/>
      <c r="K5" s="217" t="s">
        <v>79</v>
      </c>
    </row>
    <row r="6" spans="1:16" ht="27.75" customHeight="1" x14ac:dyDescent="0.25">
      <c r="A6" s="218"/>
      <c r="B6" s="218"/>
      <c r="C6" s="222"/>
      <c r="D6" s="223"/>
      <c r="E6" s="215" t="s">
        <v>8</v>
      </c>
      <c r="F6" s="216"/>
      <c r="G6" s="215" t="s">
        <v>9</v>
      </c>
      <c r="H6" s="216"/>
      <c r="I6" s="15" t="s">
        <v>12</v>
      </c>
      <c r="J6" s="15" t="s">
        <v>13</v>
      </c>
      <c r="K6" s="218"/>
    </row>
    <row r="7" spans="1:16" ht="15.75" x14ac:dyDescent="0.25">
      <c r="A7" s="219"/>
      <c r="B7" s="219"/>
      <c r="C7" s="15" t="s">
        <v>10</v>
      </c>
      <c r="D7" s="15" t="s">
        <v>11</v>
      </c>
      <c r="E7" s="15" t="s">
        <v>10</v>
      </c>
      <c r="F7" s="15" t="s">
        <v>11</v>
      </c>
      <c r="G7" s="15" t="s">
        <v>10</v>
      </c>
      <c r="H7" s="15" t="s">
        <v>11</v>
      </c>
      <c r="I7" s="15" t="s">
        <v>10</v>
      </c>
      <c r="J7" s="15" t="s">
        <v>11</v>
      </c>
      <c r="K7" s="219"/>
    </row>
    <row r="8" spans="1:16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spans="1:16" ht="95.25" customHeight="1" x14ac:dyDescent="0.25">
      <c r="A9" s="16">
        <v>1</v>
      </c>
      <c r="B9" s="17" t="s">
        <v>134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16"/>
    </row>
    <row r="10" spans="1:16" ht="84.75" customHeight="1" x14ac:dyDescent="0.25">
      <c r="A10" s="16">
        <v>2</v>
      </c>
      <c r="B10" s="18" t="s">
        <v>120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16"/>
    </row>
    <row r="11" spans="1:16" ht="37.5" customHeight="1" x14ac:dyDescent="0.25">
      <c r="A11" s="16">
        <v>3</v>
      </c>
      <c r="B11" s="18" t="s">
        <v>132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16"/>
    </row>
    <row r="12" spans="1:16" ht="52.5" customHeight="1" x14ac:dyDescent="0.25">
      <c r="A12" s="16">
        <v>4</v>
      </c>
      <c r="B12" s="18" t="s">
        <v>133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16"/>
    </row>
    <row r="13" spans="1:16" ht="31.5" x14ac:dyDescent="0.25">
      <c r="A13" s="16">
        <v>5</v>
      </c>
      <c r="B13" s="19" t="s">
        <v>80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16"/>
    </row>
    <row r="14" spans="1:1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6" ht="18.75" x14ac:dyDescent="0.3">
      <c r="A16" s="24" t="s">
        <v>211</v>
      </c>
      <c r="B16" s="24"/>
      <c r="C16" s="28"/>
      <c r="D16" s="24"/>
      <c r="E16" s="24"/>
      <c r="F16" s="24"/>
      <c r="G16" s="24"/>
      <c r="H16" s="24"/>
      <c r="I16" s="23"/>
      <c r="J16" s="23"/>
      <c r="K16" s="30" t="s">
        <v>212</v>
      </c>
      <c r="L16" s="30"/>
      <c r="M16" s="25"/>
      <c r="N16" s="4"/>
      <c r="O16" s="191"/>
      <c r="P16" s="191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20" spans="1:11" x14ac:dyDescent="0.25">
      <c r="A20" s="119" t="s">
        <v>261</v>
      </c>
      <c r="B20" s="119"/>
    </row>
    <row r="21" spans="1:11" x14ac:dyDescent="0.25">
      <c r="A21" s="41" t="s">
        <v>213</v>
      </c>
      <c r="B21" s="41"/>
    </row>
  </sheetData>
  <mergeCells count="12">
    <mergeCell ref="O16:P16"/>
    <mergeCell ref="A20:B20"/>
    <mergeCell ref="J2:K2"/>
    <mergeCell ref="I5:J5"/>
    <mergeCell ref="K5:K7"/>
    <mergeCell ref="A3:K3"/>
    <mergeCell ref="A5:A7"/>
    <mergeCell ref="B5:B7"/>
    <mergeCell ref="C5:D6"/>
    <mergeCell ref="E5:H5"/>
    <mergeCell ref="E6:F6"/>
    <mergeCell ref="G6:H6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8" sqref="A28:B28"/>
    </sheetView>
  </sheetViews>
  <sheetFormatPr defaultRowHeight="15" x14ac:dyDescent="0.25"/>
  <cols>
    <col min="1" max="1" width="4.85546875" customWidth="1"/>
    <col min="2" max="2" width="45.140625" customWidth="1"/>
    <col min="3" max="3" width="31.7109375" customWidth="1"/>
    <col min="4" max="4" width="39.42578125" customWidth="1"/>
    <col min="5" max="5" width="18.42578125" customWidth="1"/>
    <col min="6" max="6" width="18.5703125" customWidth="1"/>
  </cols>
  <sheetData>
    <row r="1" spans="1:7" ht="15.75" x14ac:dyDescent="0.25">
      <c r="E1" s="200" t="s">
        <v>96</v>
      </c>
      <c r="F1" s="200"/>
    </row>
    <row r="2" spans="1:7" ht="70.5" customHeight="1" x14ac:dyDescent="0.25">
      <c r="A2" s="4"/>
      <c r="B2" s="22" t="s">
        <v>136</v>
      </c>
      <c r="C2" s="4"/>
      <c r="D2" s="4"/>
      <c r="E2" s="201" t="s">
        <v>46</v>
      </c>
      <c r="F2" s="201"/>
      <c r="G2" s="3"/>
    </row>
    <row r="3" spans="1:7" ht="18.75" x14ac:dyDescent="0.25">
      <c r="A3" s="225" t="s">
        <v>97</v>
      </c>
      <c r="B3" s="225"/>
      <c r="C3" s="225"/>
      <c r="D3" s="225"/>
      <c r="E3" s="225"/>
      <c r="F3" s="225"/>
    </row>
    <row r="4" spans="1:7" ht="40.5" customHeight="1" x14ac:dyDescent="0.25">
      <c r="A4" s="198" t="s">
        <v>0</v>
      </c>
      <c r="B4" s="198" t="s">
        <v>84</v>
      </c>
      <c r="C4" s="198" t="s">
        <v>85</v>
      </c>
      <c r="D4" s="198" t="s">
        <v>86</v>
      </c>
      <c r="E4" s="226" t="s">
        <v>5</v>
      </c>
      <c r="F4" s="227"/>
    </row>
    <row r="5" spans="1:7" ht="16.5" customHeight="1" x14ac:dyDescent="0.25">
      <c r="A5" s="196"/>
      <c r="B5" s="196"/>
      <c r="C5" s="196"/>
      <c r="D5" s="196"/>
      <c r="E5" s="6" t="s">
        <v>10</v>
      </c>
      <c r="F5" s="6" t="s">
        <v>11</v>
      </c>
    </row>
    <row r="6" spans="1:7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</row>
    <row r="7" spans="1:7" ht="30" customHeight="1" x14ac:dyDescent="0.25">
      <c r="A7" s="212">
        <v>1</v>
      </c>
      <c r="B7" s="228" t="s">
        <v>87</v>
      </c>
      <c r="C7" s="228" t="s">
        <v>88</v>
      </c>
      <c r="D7" s="5" t="s">
        <v>89</v>
      </c>
      <c r="E7" s="27">
        <v>0</v>
      </c>
      <c r="F7" s="27">
        <v>0</v>
      </c>
    </row>
    <row r="8" spans="1:7" x14ac:dyDescent="0.25">
      <c r="A8" s="213"/>
      <c r="B8" s="229"/>
      <c r="C8" s="229"/>
      <c r="D8" s="5" t="s">
        <v>14</v>
      </c>
      <c r="E8" s="27"/>
      <c r="F8" s="27"/>
    </row>
    <row r="9" spans="1:7" x14ac:dyDescent="0.25">
      <c r="A9" s="213"/>
      <c r="B9" s="229"/>
      <c r="C9" s="230"/>
      <c r="D9" s="5" t="s">
        <v>90</v>
      </c>
      <c r="E9" s="27"/>
      <c r="F9" s="27"/>
    </row>
    <row r="10" spans="1:7" x14ac:dyDescent="0.25">
      <c r="A10" s="213"/>
      <c r="B10" s="229"/>
      <c r="C10" s="228" t="s">
        <v>88</v>
      </c>
      <c r="D10" s="5" t="s">
        <v>89</v>
      </c>
      <c r="E10" s="27">
        <v>0</v>
      </c>
      <c r="F10" s="27">
        <v>0</v>
      </c>
    </row>
    <row r="11" spans="1:7" x14ac:dyDescent="0.25">
      <c r="A11" s="213"/>
      <c r="B11" s="229"/>
      <c r="C11" s="229"/>
      <c r="D11" s="5" t="s">
        <v>14</v>
      </c>
      <c r="E11" s="27"/>
      <c r="F11" s="27"/>
    </row>
    <row r="12" spans="1:7" x14ac:dyDescent="0.25">
      <c r="A12" s="214"/>
      <c r="B12" s="230"/>
      <c r="C12" s="230"/>
      <c r="D12" s="5" t="s">
        <v>90</v>
      </c>
      <c r="E12" s="27"/>
      <c r="F12" s="27"/>
    </row>
    <row r="13" spans="1:7" ht="45" x14ac:dyDescent="0.25">
      <c r="A13" s="29">
        <v>2</v>
      </c>
      <c r="B13" s="11" t="s">
        <v>91</v>
      </c>
      <c r="C13" s="5"/>
      <c r="D13" s="5"/>
      <c r="E13" s="27">
        <v>0</v>
      </c>
      <c r="F13" s="27">
        <v>0</v>
      </c>
    </row>
    <row r="14" spans="1:7" x14ac:dyDescent="0.25">
      <c r="A14" s="212">
        <v>3</v>
      </c>
      <c r="B14" s="228" t="s">
        <v>92</v>
      </c>
      <c r="C14" s="228" t="s">
        <v>93</v>
      </c>
      <c r="D14" s="5" t="s">
        <v>89</v>
      </c>
      <c r="E14" s="27">
        <v>0</v>
      </c>
      <c r="F14" s="27">
        <v>0</v>
      </c>
    </row>
    <row r="15" spans="1:7" x14ac:dyDescent="0.25">
      <c r="A15" s="213"/>
      <c r="B15" s="229"/>
      <c r="C15" s="229"/>
      <c r="D15" s="5" t="s">
        <v>14</v>
      </c>
      <c r="E15" s="27"/>
      <c r="F15" s="27"/>
    </row>
    <row r="16" spans="1:7" x14ac:dyDescent="0.25">
      <c r="A16" s="213"/>
      <c r="B16" s="229"/>
      <c r="C16" s="230"/>
      <c r="D16" s="5" t="s">
        <v>90</v>
      </c>
      <c r="E16" s="27"/>
      <c r="F16" s="27"/>
    </row>
    <row r="17" spans="1:11" x14ac:dyDescent="0.25">
      <c r="A17" s="213"/>
      <c r="B17" s="229"/>
      <c r="C17" s="228" t="s">
        <v>88</v>
      </c>
      <c r="D17" s="5" t="s">
        <v>89</v>
      </c>
      <c r="E17" s="27">
        <v>0</v>
      </c>
      <c r="F17" s="27">
        <v>0</v>
      </c>
    </row>
    <row r="18" spans="1:11" x14ac:dyDescent="0.25">
      <c r="A18" s="213"/>
      <c r="B18" s="229"/>
      <c r="C18" s="229"/>
      <c r="D18" s="5" t="s">
        <v>14</v>
      </c>
      <c r="E18" s="27"/>
      <c r="F18" s="27"/>
    </row>
    <row r="19" spans="1:11" x14ac:dyDescent="0.25">
      <c r="A19" s="214"/>
      <c r="B19" s="230"/>
      <c r="C19" s="230"/>
      <c r="D19" s="5" t="s">
        <v>90</v>
      </c>
      <c r="E19" s="27"/>
      <c r="F19" s="27"/>
    </row>
    <row r="20" spans="1:11" ht="45" x14ac:dyDescent="0.25">
      <c r="A20" s="29">
        <v>4</v>
      </c>
      <c r="B20" s="11" t="s">
        <v>91</v>
      </c>
      <c r="C20" s="5"/>
      <c r="D20" s="5"/>
      <c r="E20" s="27">
        <v>0</v>
      </c>
      <c r="F20" s="27">
        <v>0</v>
      </c>
    </row>
    <row r="21" spans="1:11" x14ac:dyDescent="0.25">
      <c r="A21" s="29">
        <v>5</v>
      </c>
      <c r="B21" s="11" t="s">
        <v>94</v>
      </c>
      <c r="C21" s="5"/>
      <c r="D21" s="5"/>
      <c r="E21" s="27">
        <v>0</v>
      </c>
      <c r="F21" s="27">
        <v>0</v>
      </c>
    </row>
    <row r="22" spans="1:11" ht="45" x14ac:dyDescent="0.25">
      <c r="A22" s="29">
        <v>6</v>
      </c>
      <c r="B22" s="11" t="s">
        <v>91</v>
      </c>
      <c r="C22" s="5"/>
      <c r="D22" s="5"/>
      <c r="E22" s="27">
        <v>0</v>
      </c>
      <c r="F22" s="27">
        <v>0</v>
      </c>
    </row>
    <row r="23" spans="1:11" ht="7.5" customHeight="1" x14ac:dyDescent="0.25">
      <c r="A23" s="4"/>
      <c r="B23" s="4"/>
      <c r="C23" s="4"/>
      <c r="D23" s="4"/>
      <c r="E23" s="4"/>
      <c r="F23" s="4"/>
    </row>
    <row r="24" spans="1:11" x14ac:dyDescent="0.25">
      <c r="A24" s="231" t="s">
        <v>95</v>
      </c>
      <c r="B24" s="231"/>
      <c r="C24" s="231"/>
      <c r="D24" s="4"/>
      <c r="E24" s="4"/>
      <c r="F24" s="4"/>
    </row>
    <row r="25" spans="1:11" x14ac:dyDescent="0.25">
      <c r="A25" s="4"/>
      <c r="B25" s="4"/>
      <c r="C25" s="4"/>
      <c r="D25" s="4"/>
      <c r="E25" s="4"/>
      <c r="F25" s="4"/>
    </row>
    <row r="26" spans="1:11" ht="18.75" x14ac:dyDescent="0.3">
      <c r="A26" s="24" t="s">
        <v>211</v>
      </c>
      <c r="B26" s="24"/>
      <c r="C26" s="28"/>
      <c r="D26" s="24"/>
      <c r="E26" s="24"/>
      <c r="F26" s="25" t="s">
        <v>212</v>
      </c>
      <c r="G26" s="30"/>
      <c r="H26" s="24"/>
      <c r="I26" s="23"/>
      <c r="J26" s="23"/>
      <c r="K26" s="30"/>
    </row>
    <row r="27" spans="1:11" x14ac:dyDescent="0.25">
      <c r="A27" s="4"/>
      <c r="B27" s="4"/>
      <c r="C27" s="4"/>
      <c r="D27" s="4"/>
      <c r="E27" s="4"/>
      <c r="F27" s="4"/>
    </row>
    <row r="28" spans="1:11" x14ac:dyDescent="0.25">
      <c r="A28" s="119" t="s">
        <v>261</v>
      </c>
      <c r="B28" s="119"/>
      <c r="C28" s="4"/>
      <c r="D28" s="4"/>
      <c r="E28" s="4"/>
      <c r="F28" s="4"/>
    </row>
    <row r="29" spans="1:11" x14ac:dyDescent="0.25">
      <c r="A29" s="41" t="s">
        <v>213</v>
      </c>
      <c r="B29" s="41"/>
    </row>
    <row r="30" spans="1:11" x14ac:dyDescent="0.25">
      <c r="A30" s="41"/>
      <c r="B30" s="41"/>
    </row>
  </sheetData>
  <mergeCells count="18">
    <mergeCell ref="A14:A19"/>
    <mergeCell ref="A24:C24"/>
    <mergeCell ref="A28:B28"/>
    <mergeCell ref="E1:F1"/>
    <mergeCell ref="E2:F2"/>
    <mergeCell ref="A3:F3"/>
    <mergeCell ref="A4:A5"/>
    <mergeCell ref="B4:B5"/>
    <mergeCell ref="C4:C5"/>
    <mergeCell ref="D4:D5"/>
    <mergeCell ref="E4:F4"/>
    <mergeCell ref="A7:A12"/>
    <mergeCell ref="B7:B12"/>
    <mergeCell ref="C7:C9"/>
    <mergeCell ref="C10:C12"/>
    <mergeCell ref="B14:B19"/>
    <mergeCell ref="C14:C16"/>
    <mergeCell ref="C17:C19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Приложение 10</vt:lpstr>
      <vt:lpstr>Приложение 11</vt:lpstr>
      <vt:lpstr>Приложение 12</vt:lpstr>
      <vt:lpstr>Приложение 13</vt:lpstr>
      <vt:lpstr>Приложение 14</vt:lpstr>
      <vt:lpstr>Приложение 15</vt:lpstr>
      <vt:lpstr>'Приложение 10'!OLE_LINK1</vt:lpstr>
      <vt:lpstr>'Приложение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2025-02-28T03:48:54Z</dcterms:modified>
</cp:coreProperties>
</file>